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/>
  </bookViews>
  <sheets>
    <sheet name="Detail Estimate" sheetId="1" r:id="rId1"/>
  </sheets>
  <definedNames>
    <definedName name="_xlnm._FilterDatabase" localSheetId="0" hidden="1">'Detail Estimate'!$A$1:$AJ$413</definedName>
    <definedName name="_xlnm.Print_Area" localSheetId="0">'Detail Estimate'!$A$1:$K$413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9" i="1" l="1"/>
  <c r="A209" i="1"/>
  <c r="E202" i="1"/>
  <c r="E204" i="1"/>
  <c r="I204" i="1" s="1"/>
  <c r="A204" i="1"/>
  <c r="E122" i="1"/>
  <c r="E121" i="1"/>
  <c r="E118" i="1"/>
  <c r="E119" i="1"/>
  <c r="E200" i="1"/>
  <c r="A199" i="1"/>
  <c r="E116" i="1"/>
  <c r="E115" i="1"/>
  <c r="J194" i="1"/>
  <c r="I194" i="1"/>
  <c r="A194" i="1"/>
  <c r="J189" i="1"/>
  <c r="I189" i="1"/>
  <c r="A189" i="1"/>
  <c r="J411" i="1"/>
  <c r="I411" i="1"/>
  <c r="A411" i="1"/>
  <c r="J404" i="1"/>
  <c r="I404" i="1"/>
  <c r="A404" i="1"/>
  <c r="J390" i="1"/>
  <c r="I390" i="1"/>
  <c r="A390" i="1"/>
  <c r="E104" i="1"/>
  <c r="E103" i="1"/>
  <c r="J384" i="1"/>
  <c r="I384" i="1"/>
  <c r="A384" i="1"/>
  <c r="E97" i="1"/>
  <c r="E95" i="1"/>
  <c r="E94" i="1"/>
  <c r="E169" i="1"/>
  <c r="E170" i="1"/>
  <c r="E165" i="1"/>
  <c r="J165" i="1" s="1"/>
  <c r="E163" i="1"/>
  <c r="E157" i="1"/>
  <c r="I157" i="1" s="1"/>
  <c r="E155" i="1"/>
  <c r="J155" i="1" s="1"/>
  <c r="E153" i="1"/>
  <c r="J167" i="1"/>
  <c r="A167" i="1"/>
  <c r="A166" i="1"/>
  <c r="A165" i="1"/>
  <c r="A164" i="1"/>
  <c r="A163" i="1"/>
  <c r="A162" i="1"/>
  <c r="J161" i="1"/>
  <c r="I161" i="1"/>
  <c r="A161" i="1"/>
  <c r="A160" i="1"/>
  <c r="I159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J147" i="1"/>
  <c r="I147" i="1"/>
  <c r="A147" i="1"/>
  <c r="A146" i="1"/>
  <c r="A145" i="1"/>
  <c r="A144" i="1"/>
  <c r="J143" i="1"/>
  <c r="A143" i="1"/>
  <c r="A142" i="1"/>
  <c r="J141" i="1"/>
  <c r="A141" i="1"/>
  <c r="A140" i="1"/>
  <c r="J139" i="1"/>
  <c r="I139" i="1"/>
  <c r="A139" i="1"/>
  <c r="A138" i="1"/>
  <c r="J137" i="1"/>
  <c r="I137" i="1"/>
  <c r="A137" i="1"/>
  <c r="A136" i="1"/>
  <c r="J135" i="1"/>
  <c r="I135" i="1"/>
  <c r="A135" i="1"/>
  <c r="A134" i="1"/>
  <c r="J133" i="1"/>
  <c r="I133" i="1"/>
  <c r="A133" i="1"/>
  <c r="A132" i="1"/>
  <c r="A131" i="1"/>
  <c r="I343" i="1"/>
  <c r="J339" i="1"/>
  <c r="J359" i="1"/>
  <c r="K359" i="1" s="1"/>
  <c r="J357" i="1"/>
  <c r="J355" i="1"/>
  <c r="J351" i="1"/>
  <c r="I349" i="1"/>
  <c r="J347" i="1"/>
  <c r="J341" i="1"/>
  <c r="J335" i="1"/>
  <c r="J333" i="1"/>
  <c r="I329" i="1"/>
  <c r="J331" i="1"/>
  <c r="I327" i="1"/>
  <c r="I325" i="1"/>
  <c r="I323" i="1"/>
  <c r="J361" i="1"/>
  <c r="I361" i="1"/>
  <c r="A361" i="1"/>
  <c r="I359" i="1"/>
  <c r="A359" i="1"/>
  <c r="I357" i="1"/>
  <c r="A357" i="1"/>
  <c r="I355" i="1"/>
  <c r="A355" i="1"/>
  <c r="J353" i="1"/>
  <c r="I353" i="1"/>
  <c r="A353" i="1"/>
  <c r="I351" i="1"/>
  <c r="A351" i="1"/>
  <c r="J349" i="1"/>
  <c r="K349" i="1" s="1"/>
  <c r="A349" i="1"/>
  <c r="I347" i="1"/>
  <c r="A347" i="1"/>
  <c r="J345" i="1"/>
  <c r="K345" i="1" s="1"/>
  <c r="I345" i="1"/>
  <c r="A345" i="1"/>
  <c r="J343" i="1"/>
  <c r="A343" i="1"/>
  <c r="I341" i="1"/>
  <c r="A341" i="1"/>
  <c r="I339" i="1"/>
  <c r="A339" i="1"/>
  <c r="J337" i="1"/>
  <c r="I337" i="1"/>
  <c r="A337" i="1"/>
  <c r="I335" i="1"/>
  <c r="A335" i="1"/>
  <c r="A333" i="1"/>
  <c r="A331" i="1"/>
  <c r="J329" i="1"/>
  <c r="K329" i="1" s="1"/>
  <c r="A329" i="1"/>
  <c r="J327" i="1"/>
  <c r="A327" i="1"/>
  <c r="J325" i="1"/>
  <c r="K325" i="1" s="1"/>
  <c r="A325" i="1"/>
  <c r="J323" i="1"/>
  <c r="A323" i="1"/>
  <c r="J321" i="1"/>
  <c r="K321" i="1" s="1"/>
  <c r="I321" i="1"/>
  <c r="A321" i="1"/>
  <c r="J319" i="1"/>
  <c r="I319" i="1"/>
  <c r="A319" i="1"/>
  <c r="A315" i="1"/>
  <c r="J314" i="1"/>
  <c r="I314" i="1"/>
  <c r="A314" i="1"/>
  <c r="J313" i="1"/>
  <c r="I313" i="1"/>
  <c r="A313" i="1"/>
  <c r="J312" i="1"/>
  <c r="I312" i="1"/>
  <c r="A312" i="1"/>
  <c r="A300" i="1"/>
  <c r="A301" i="1"/>
  <c r="I300" i="1"/>
  <c r="J300" i="1"/>
  <c r="J301" i="1"/>
  <c r="I301" i="1"/>
  <c r="J299" i="1"/>
  <c r="I299" i="1"/>
  <c r="A299" i="1"/>
  <c r="J310" i="1"/>
  <c r="I310" i="1"/>
  <c r="A310" i="1"/>
  <c r="J309" i="1"/>
  <c r="I309" i="1"/>
  <c r="A309" i="1"/>
  <c r="J307" i="1"/>
  <c r="I307" i="1"/>
  <c r="A307" i="1"/>
  <c r="J306" i="1"/>
  <c r="I306" i="1"/>
  <c r="A306" i="1"/>
  <c r="J304" i="1"/>
  <c r="I304" i="1"/>
  <c r="A304" i="1"/>
  <c r="J303" i="1"/>
  <c r="I303" i="1"/>
  <c r="A303" i="1"/>
  <c r="J297" i="1"/>
  <c r="I297" i="1"/>
  <c r="A297" i="1"/>
  <c r="J296" i="1"/>
  <c r="I296" i="1"/>
  <c r="A296" i="1"/>
  <c r="J294" i="1"/>
  <c r="I294" i="1"/>
  <c r="A294" i="1"/>
  <c r="J293" i="1"/>
  <c r="I293" i="1"/>
  <c r="A293" i="1"/>
  <c r="J291" i="1"/>
  <c r="I291" i="1"/>
  <c r="A291" i="1"/>
  <c r="J290" i="1"/>
  <c r="I290" i="1"/>
  <c r="A290" i="1"/>
  <c r="J288" i="1"/>
  <c r="I288" i="1"/>
  <c r="A288" i="1"/>
  <c r="J287" i="1"/>
  <c r="I287" i="1"/>
  <c r="A287" i="1"/>
  <c r="J286" i="1"/>
  <c r="I286" i="1"/>
  <c r="A286" i="1"/>
  <c r="J284" i="1"/>
  <c r="I284" i="1"/>
  <c r="A284" i="1"/>
  <c r="J283" i="1"/>
  <c r="I283" i="1"/>
  <c r="A283" i="1"/>
  <c r="J282" i="1"/>
  <c r="I282" i="1"/>
  <c r="A282" i="1"/>
  <c r="J281" i="1"/>
  <c r="I281" i="1"/>
  <c r="A281" i="1"/>
  <c r="J279" i="1"/>
  <c r="I279" i="1"/>
  <c r="A279" i="1"/>
  <c r="J278" i="1"/>
  <c r="I278" i="1"/>
  <c r="A278" i="1"/>
  <c r="J276" i="1"/>
  <c r="I276" i="1"/>
  <c r="A276" i="1"/>
  <c r="J275" i="1"/>
  <c r="I275" i="1"/>
  <c r="A275" i="1"/>
  <c r="J274" i="1"/>
  <c r="I274" i="1"/>
  <c r="A274" i="1"/>
  <c r="J273" i="1"/>
  <c r="I273" i="1"/>
  <c r="A273" i="1"/>
  <c r="J271" i="1"/>
  <c r="I271" i="1"/>
  <c r="A271" i="1"/>
  <c r="J270" i="1"/>
  <c r="I270" i="1"/>
  <c r="A270" i="1"/>
  <c r="J268" i="1"/>
  <c r="I268" i="1"/>
  <c r="A268" i="1"/>
  <c r="J267" i="1"/>
  <c r="I267" i="1"/>
  <c r="A267" i="1"/>
  <c r="J265" i="1"/>
  <c r="I265" i="1"/>
  <c r="A265" i="1"/>
  <c r="J264" i="1"/>
  <c r="I264" i="1"/>
  <c r="A264" i="1"/>
  <c r="J263" i="1"/>
  <c r="I263" i="1"/>
  <c r="A263" i="1"/>
  <c r="J261" i="1"/>
  <c r="I261" i="1"/>
  <c r="A261" i="1"/>
  <c r="J260" i="1"/>
  <c r="I260" i="1"/>
  <c r="A260" i="1"/>
  <c r="J259" i="1"/>
  <c r="I259" i="1"/>
  <c r="A259" i="1"/>
  <c r="J257" i="1"/>
  <c r="I257" i="1"/>
  <c r="A257" i="1"/>
  <c r="J256" i="1"/>
  <c r="I256" i="1"/>
  <c r="A256" i="1"/>
  <c r="J255" i="1"/>
  <c r="I255" i="1"/>
  <c r="A255" i="1"/>
  <c r="J254" i="1"/>
  <c r="I254" i="1"/>
  <c r="A254" i="1"/>
  <c r="K267" i="1" l="1"/>
  <c r="K278" i="1"/>
  <c r="K288" i="1"/>
  <c r="K304" i="1"/>
  <c r="K312" i="1"/>
  <c r="K347" i="1"/>
  <c r="K135" i="1"/>
  <c r="K139" i="1"/>
  <c r="K256" i="1"/>
  <c r="K161" i="1"/>
  <c r="K319" i="1"/>
  <c r="K276" i="1"/>
  <c r="K287" i="1"/>
  <c r="K303" i="1"/>
  <c r="K255" i="1"/>
  <c r="K265" i="1"/>
  <c r="K254" i="1"/>
  <c r="K286" i="1"/>
  <c r="K279" i="1"/>
  <c r="K290" i="1"/>
  <c r="K306" i="1"/>
  <c r="K313" i="1"/>
  <c r="K327" i="1"/>
  <c r="K264" i="1"/>
  <c r="K275" i="1"/>
  <c r="K297" i="1"/>
  <c r="K257" i="1"/>
  <c r="K268" i="1"/>
  <c r="K281" i="1"/>
  <c r="K291" i="1"/>
  <c r="K307" i="1"/>
  <c r="K314" i="1"/>
  <c r="K353" i="1"/>
  <c r="K335" i="1"/>
  <c r="K390" i="1"/>
  <c r="K260" i="1"/>
  <c r="K271" i="1"/>
  <c r="K282" i="1"/>
  <c r="K293" i="1"/>
  <c r="K309" i="1"/>
  <c r="K301" i="1"/>
  <c r="K384" i="1"/>
  <c r="K404" i="1"/>
  <c r="K300" i="1"/>
  <c r="K343" i="1"/>
  <c r="K351" i="1"/>
  <c r="K194" i="1"/>
  <c r="K355" i="1"/>
  <c r="K259" i="1"/>
  <c r="K261" i="1"/>
  <c r="K273" i="1"/>
  <c r="K283" i="1"/>
  <c r="K294" i="1"/>
  <c r="K310" i="1"/>
  <c r="K337" i="1"/>
  <c r="K357" i="1"/>
  <c r="K133" i="1"/>
  <c r="K137" i="1"/>
  <c r="K147" i="1"/>
  <c r="K411" i="1"/>
  <c r="K270" i="1"/>
  <c r="K339" i="1"/>
  <c r="K263" i="1"/>
  <c r="K274" i="1"/>
  <c r="K284" i="1"/>
  <c r="K296" i="1"/>
  <c r="K299" i="1"/>
  <c r="K323" i="1"/>
  <c r="K361" i="1"/>
  <c r="K341" i="1"/>
  <c r="K189" i="1"/>
  <c r="J153" i="1"/>
  <c r="I209" i="1"/>
  <c r="K209" i="1" s="1"/>
  <c r="J204" i="1"/>
  <c r="K204" i="1" s="1"/>
  <c r="I199" i="1"/>
  <c r="J199" i="1"/>
  <c r="J157" i="1"/>
  <c r="K157" i="1" s="1"/>
  <c r="J159" i="1"/>
  <c r="K159" i="1" s="1"/>
  <c r="I141" i="1"/>
  <c r="K141" i="1" s="1"/>
  <c r="I151" i="1"/>
  <c r="I145" i="1"/>
  <c r="J151" i="1"/>
  <c r="J163" i="1"/>
  <c r="J145" i="1"/>
  <c r="I153" i="1"/>
  <c r="I165" i="1"/>
  <c r="K165" i="1" s="1"/>
  <c r="I163" i="1"/>
  <c r="I131" i="1"/>
  <c r="I143" i="1"/>
  <c r="K143" i="1" s="1"/>
  <c r="I149" i="1"/>
  <c r="J131" i="1"/>
  <c r="J149" i="1"/>
  <c r="I155" i="1"/>
  <c r="K155" i="1" s="1"/>
  <c r="I167" i="1"/>
  <c r="K167" i="1" s="1"/>
  <c r="I333" i="1"/>
  <c r="K333" i="1" s="1"/>
  <c r="I331" i="1"/>
  <c r="K331" i="1" s="1"/>
  <c r="A251" i="1"/>
  <c r="I251" i="1"/>
  <c r="J251" i="1"/>
  <c r="A252" i="1"/>
  <c r="I252" i="1"/>
  <c r="J252" i="1"/>
  <c r="J250" i="1"/>
  <c r="I250" i="1"/>
  <c r="A250" i="1"/>
  <c r="J249" i="1"/>
  <c r="I249" i="1"/>
  <c r="A249" i="1"/>
  <c r="J247" i="1"/>
  <c r="I247" i="1"/>
  <c r="A247" i="1"/>
  <c r="J246" i="1"/>
  <c r="I246" i="1"/>
  <c r="A246" i="1"/>
  <c r="J244" i="1"/>
  <c r="I244" i="1"/>
  <c r="A244" i="1"/>
  <c r="J243" i="1"/>
  <c r="I243" i="1"/>
  <c r="A243" i="1"/>
  <c r="J242" i="1"/>
  <c r="I242" i="1"/>
  <c r="A242" i="1"/>
  <c r="J240" i="1"/>
  <c r="I240" i="1"/>
  <c r="A240" i="1"/>
  <c r="J239" i="1"/>
  <c r="I239" i="1"/>
  <c r="A239" i="1"/>
  <c r="J238" i="1"/>
  <c r="I238" i="1"/>
  <c r="A238" i="1"/>
  <c r="J236" i="1"/>
  <c r="I236" i="1"/>
  <c r="A236" i="1"/>
  <c r="J235" i="1"/>
  <c r="I235" i="1"/>
  <c r="A235" i="1"/>
  <c r="J234" i="1"/>
  <c r="I234" i="1"/>
  <c r="A234" i="1"/>
  <c r="J315" i="1"/>
  <c r="E80" i="1"/>
  <c r="I80" i="1" s="1"/>
  <c r="E74" i="1"/>
  <c r="I74" i="1" s="1"/>
  <c r="E76" i="1"/>
  <c r="J76" i="1" s="1"/>
  <c r="A80" i="1"/>
  <c r="A79" i="1"/>
  <c r="J78" i="1"/>
  <c r="A78" i="1"/>
  <c r="A77" i="1"/>
  <c r="A76" i="1"/>
  <c r="A75" i="1"/>
  <c r="A74" i="1"/>
  <c r="A73" i="1"/>
  <c r="E86" i="1"/>
  <c r="I86" i="1" s="1"/>
  <c r="A86" i="1"/>
  <c r="A85" i="1"/>
  <c r="E84" i="1"/>
  <c r="E88" i="1"/>
  <c r="E72" i="1"/>
  <c r="E70" i="1"/>
  <c r="E66" i="1"/>
  <c r="E64" i="1"/>
  <c r="E62" i="1"/>
  <c r="E60" i="1"/>
  <c r="E52" i="1"/>
  <c r="E50" i="1"/>
  <c r="E48" i="1"/>
  <c r="E46" i="1"/>
  <c r="K362" i="1" l="1"/>
  <c r="K163" i="1"/>
  <c r="K240" i="1"/>
  <c r="K153" i="1"/>
  <c r="K238" i="1"/>
  <c r="K249" i="1"/>
  <c r="K151" i="1"/>
  <c r="K234" i="1"/>
  <c r="K252" i="1"/>
  <c r="K244" i="1"/>
  <c r="K239" i="1"/>
  <c r="K250" i="1"/>
  <c r="K242" i="1"/>
  <c r="K235" i="1"/>
  <c r="K243" i="1"/>
  <c r="K246" i="1"/>
  <c r="K236" i="1"/>
  <c r="K247" i="1"/>
  <c r="K149" i="1"/>
  <c r="K145" i="1"/>
  <c r="K199" i="1"/>
  <c r="K251" i="1"/>
  <c r="K131" i="1"/>
  <c r="J80" i="1"/>
  <c r="K80" i="1" s="1"/>
  <c r="I76" i="1"/>
  <c r="K76" i="1" s="1"/>
  <c r="I315" i="1"/>
  <c r="K315" i="1" s="1"/>
  <c r="J74" i="1"/>
  <c r="K74" i="1" s="1"/>
  <c r="I78" i="1"/>
  <c r="K78" i="1" s="1"/>
  <c r="J86" i="1"/>
  <c r="K86" i="1" s="1"/>
  <c r="J371" i="1"/>
  <c r="I371" i="1"/>
  <c r="A371" i="1"/>
  <c r="A367" i="1"/>
  <c r="I367" i="1"/>
  <c r="J367" i="1"/>
  <c r="A370" i="1"/>
  <c r="I370" i="1"/>
  <c r="J370" i="1"/>
  <c r="K370" i="1" s="1"/>
  <c r="E222" i="1"/>
  <c r="E92" i="1"/>
  <c r="J7" i="1"/>
  <c r="I7" i="1"/>
  <c r="A7" i="1"/>
  <c r="J5" i="1"/>
  <c r="I5" i="1"/>
  <c r="A5" i="1"/>
  <c r="J219" i="1"/>
  <c r="I219" i="1"/>
  <c r="A219" i="1"/>
  <c r="K371" i="1" l="1"/>
  <c r="K7" i="1"/>
  <c r="K5" i="1"/>
  <c r="K367" i="1"/>
  <c r="K219" i="1"/>
  <c r="K220" i="1" s="1"/>
  <c r="A44" i="1"/>
  <c r="I44" i="1"/>
  <c r="A46" i="1"/>
  <c r="I95" i="1"/>
  <c r="A95" i="1"/>
  <c r="J94" i="1"/>
  <c r="A94" i="1"/>
  <c r="J170" i="1"/>
  <c r="A170" i="1"/>
  <c r="J169" i="1"/>
  <c r="A169" i="1"/>
  <c r="J377" i="1"/>
  <c r="A377" i="1"/>
  <c r="J376" i="1"/>
  <c r="A376" i="1"/>
  <c r="J375" i="1"/>
  <c r="A375" i="1"/>
  <c r="J374" i="1"/>
  <c r="A374" i="1"/>
  <c r="J373" i="1"/>
  <c r="A373" i="1"/>
  <c r="J227" i="1"/>
  <c r="I227" i="1"/>
  <c r="A227" i="1"/>
  <c r="J226" i="1"/>
  <c r="I226" i="1"/>
  <c r="A226" i="1"/>
  <c r="J230" i="1"/>
  <c r="I230" i="1"/>
  <c r="A230" i="1"/>
  <c r="A223" i="1"/>
  <c r="I223" i="1"/>
  <c r="J223" i="1"/>
  <c r="I222" i="1"/>
  <c r="A222" i="1"/>
  <c r="J216" i="1"/>
  <c r="I216" i="1"/>
  <c r="A216" i="1"/>
  <c r="J213" i="1"/>
  <c r="I213" i="1"/>
  <c r="A213" i="1"/>
  <c r="J410" i="1"/>
  <c r="I410" i="1"/>
  <c r="A410" i="1"/>
  <c r="J409" i="1"/>
  <c r="I409" i="1"/>
  <c r="A409" i="1"/>
  <c r="J408" i="1"/>
  <c r="I408" i="1"/>
  <c r="A408" i="1"/>
  <c r="J407" i="1"/>
  <c r="K407" i="1" s="1"/>
  <c r="I407" i="1"/>
  <c r="A407" i="1"/>
  <c r="J406" i="1"/>
  <c r="I406" i="1"/>
  <c r="A406" i="1"/>
  <c r="A405" i="1"/>
  <c r="J403" i="1"/>
  <c r="I403" i="1"/>
  <c r="A403" i="1"/>
  <c r="J402" i="1"/>
  <c r="I402" i="1"/>
  <c r="A402" i="1"/>
  <c r="J401" i="1"/>
  <c r="I401" i="1"/>
  <c r="A401" i="1"/>
  <c r="J400" i="1"/>
  <c r="I400" i="1"/>
  <c r="A400" i="1"/>
  <c r="I399" i="1"/>
  <c r="A399" i="1"/>
  <c r="J397" i="1"/>
  <c r="A397" i="1"/>
  <c r="J396" i="1"/>
  <c r="A396" i="1"/>
  <c r="J395" i="1"/>
  <c r="A395" i="1"/>
  <c r="A394" i="1"/>
  <c r="A393" i="1"/>
  <c r="A391" i="1"/>
  <c r="J389" i="1"/>
  <c r="A389" i="1"/>
  <c r="A388" i="1"/>
  <c r="J387" i="1"/>
  <c r="A387" i="1"/>
  <c r="I386" i="1"/>
  <c r="A386" i="1"/>
  <c r="J383" i="1"/>
  <c r="A383" i="1"/>
  <c r="A382" i="1"/>
  <c r="A381" i="1"/>
  <c r="A380" i="1"/>
  <c r="J379" i="1"/>
  <c r="A379" i="1"/>
  <c r="A369" i="1"/>
  <c r="A368" i="1"/>
  <c r="J366" i="1"/>
  <c r="A366" i="1"/>
  <c r="A365" i="1"/>
  <c r="I210" i="1"/>
  <c r="A210" i="1"/>
  <c r="A208" i="1"/>
  <c r="I207" i="1"/>
  <c r="A207" i="1"/>
  <c r="A206" i="1"/>
  <c r="I205" i="1"/>
  <c r="A205" i="1"/>
  <c r="A203" i="1"/>
  <c r="I202" i="1"/>
  <c r="A202" i="1"/>
  <c r="A201" i="1"/>
  <c r="I200" i="1"/>
  <c r="A200" i="1"/>
  <c r="I198" i="1"/>
  <c r="A198" i="1"/>
  <c r="A197" i="1"/>
  <c r="A196" i="1"/>
  <c r="J195" i="1"/>
  <c r="A195" i="1"/>
  <c r="J193" i="1"/>
  <c r="A193" i="1"/>
  <c r="J192" i="1"/>
  <c r="A192" i="1"/>
  <c r="A191" i="1"/>
  <c r="A190" i="1"/>
  <c r="I188" i="1"/>
  <c r="A188" i="1"/>
  <c r="I187" i="1"/>
  <c r="A187" i="1"/>
  <c r="A186" i="1"/>
  <c r="J185" i="1"/>
  <c r="A185" i="1"/>
  <c r="J184" i="1"/>
  <c r="A184" i="1"/>
  <c r="A183" i="1"/>
  <c r="A182" i="1"/>
  <c r="I181" i="1"/>
  <c r="A181" i="1"/>
  <c r="A180" i="1"/>
  <c r="J179" i="1"/>
  <c r="A179" i="1"/>
  <c r="J178" i="1"/>
  <c r="A178" i="1"/>
  <c r="A177" i="1"/>
  <c r="I176" i="1"/>
  <c r="A176" i="1"/>
  <c r="A175" i="1"/>
  <c r="A174" i="1"/>
  <c r="I173" i="1"/>
  <c r="A173" i="1"/>
  <c r="J172" i="1"/>
  <c r="A172" i="1"/>
  <c r="A171" i="1"/>
  <c r="A129" i="1"/>
  <c r="J125" i="1"/>
  <c r="A125" i="1"/>
  <c r="J124" i="1"/>
  <c r="A124" i="1"/>
  <c r="A123" i="1"/>
  <c r="A122" i="1"/>
  <c r="I121" i="1"/>
  <c r="A121" i="1"/>
  <c r="A120" i="1"/>
  <c r="A119" i="1"/>
  <c r="A118" i="1"/>
  <c r="A117" i="1"/>
  <c r="J116" i="1"/>
  <c r="A116" i="1"/>
  <c r="I115" i="1"/>
  <c r="A115" i="1"/>
  <c r="A114" i="1"/>
  <c r="A113" i="1"/>
  <c r="I112" i="1"/>
  <c r="A112" i="1"/>
  <c r="A111" i="1"/>
  <c r="J110" i="1"/>
  <c r="A110" i="1"/>
  <c r="I109" i="1"/>
  <c r="A109" i="1"/>
  <c r="A108" i="1"/>
  <c r="A107" i="1"/>
  <c r="A106" i="1"/>
  <c r="A105" i="1"/>
  <c r="J104" i="1"/>
  <c r="A104" i="1"/>
  <c r="J103" i="1"/>
  <c r="A103" i="1"/>
  <c r="A102" i="1"/>
  <c r="J101" i="1"/>
  <c r="A101" i="1"/>
  <c r="J100" i="1"/>
  <c r="A100" i="1"/>
  <c r="A99" i="1"/>
  <c r="J98" i="1"/>
  <c r="A98" i="1"/>
  <c r="I97" i="1"/>
  <c r="A97" i="1"/>
  <c r="A96" i="1"/>
  <c r="A92" i="1"/>
  <c r="J88" i="1"/>
  <c r="A88" i="1"/>
  <c r="A87" i="1"/>
  <c r="A84" i="1"/>
  <c r="A83" i="1"/>
  <c r="J82" i="1"/>
  <c r="I82" i="1"/>
  <c r="A82" i="1"/>
  <c r="A81" i="1"/>
  <c r="J72" i="1"/>
  <c r="A72" i="1"/>
  <c r="A71" i="1"/>
  <c r="A70" i="1"/>
  <c r="A69" i="1"/>
  <c r="J68" i="1"/>
  <c r="A68" i="1"/>
  <c r="A67" i="1"/>
  <c r="A66" i="1"/>
  <c r="A65" i="1"/>
  <c r="J64" i="1"/>
  <c r="A64" i="1"/>
  <c r="A63" i="1"/>
  <c r="A62" i="1"/>
  <c r="A61" i="1"/>
  <c r="I60" i="1"/>
  <c r="A60" i="1"/>
  <c r="A59" i="1"/>
  <c r="I58" i="1"/>
  <c r="A58" i="1"/>
  <c r="A57" i="1"/>
  <c r="J56" i="1"/>
  <c r="A56" i="1"/>
  <c r="A55" i="1"/>
  <c r="A54" i="1"/>
  <c r="A53" i="1"/>
  <c r="J52" i="1"/>
  <c r="A52" i="1"/>
  <c r="A51" i="1"/>
  <c r="J50" i="1"/>
  <c r="A50" i="1"/>
  <c r="A49" i="1"/>
  <c r="J48" i="1"/>
  <c r="A48" i="1"/>
  <c r="A47" i="1"/>
  <c r="A43" i="1"/>
  <c r="A39" i="1"/>
  <c r="A38" i="1"/>
  <c r="J37" i="1"/>
  <c r="A37" i="1"/>
  <c r="A36" i="1"/>
  <c r="A35" i="1"/>
  <c r="A34" i="1"/>
  <c r="J33" i="1"/>
  <c r="A33" i="1"/>
  <c r="A32" i="1"/>
  <c r="J31" i="1"/>
  <c r="A31" i="1"/>
  <c r="A30" i="1"/>
  <c r="J29" i="1"/>
  <c r="A29" i="1"/>
  <c r="A28" i="1"/>
  <c r="A27" i="1"/>
  <c r="A26" i="1"/>
  <c r="I25" i="1"/>
  <c r="A25" i="1"/>
  <c r="A24" i="1"/>
  <c r="A23" i="1"/>
  <c r="A22" i="1"/>
  <c r="J21" i="1"/>
  <c r="A21" i="1"/>
  <c r="A20" i="1"/>
  <c r="A19" i="1"/>
  <c r="A18" i="1"/>
  <c r="J17" i="1"/>
  <c r="A17" i="1"/>
  <c r="A16" i="1"/>
  <c r="A15" i="1"/>
  <c r="A14" i="1"/>
  <c r="J13" i="1"/>
  <c r="A13" i="1"/>
  <c r="A12" i="1"/>
  <c r="J11" i="1"/>
  <c r="A11" i="1"/>
  <c r="A10" i="1"/>
  <c r="J9" i="1"/>
  <c r="A9" i="1"/>
  <c r="A8" i="1"/>
  <c r="K400" i="1" l="1"/>
  <c r="K82" i="1"/>
  <c r="K402" i="1"/>
  <c r="K226" i="1"/>
  <c r="K409" i="1"/>
  <c r="K401" i="1"/>
  <c r="K408" i="1"/>
  <c r="K406" i="1"/>
  <c r="K227" i="1"/>
  <c r="K216" i="1"/>
  <c r="K217" i="1" s="1"/>
  <c r="K230" i="1"/>
  <c r="K231" i="1" s="1"/>
  <c r="K403" i="1"/>
  <c r="K410" i="1"/>
  <c r="K223" i="1"/>
  <c r="K213" i="1"/>
  <c r="K214" i="1" s="1"/>
  <c r="J46" i="1"/>
  <c r="I374" i="1"/>
  <c r="K374" i="1" s="1"/>
  <c r="I170" i="1"/>
  <c r="K170" i="1" s="1"/>
  <c r="J44" i="1"/>
  <c r="K44" i="1" s="1"/>
  <c r="I46" i="1"/>
  <c r="J95" i="1"/>
  <c r="K95" i="1" s="1"/>
  <c r="I94" i="1"/>
  <c r="K94" i="1" s="1"/>
  <c r="I376" i="1"/>
  <c r="K376" i="1" s="1"/>
  <c r="I169" i="1"/>
  <c r="K169" i="1" s="1"/>
  <c r="I373" i="1"/>
  <c r="K373" i="1" s="1"/>
  <c r="I375" i="1"/>
  <c r="K375" i="1" s="1"/>
  <c r="I377" i="1"/>
  <c r="K377" i="1" s="1"/>
  <c r="J222" i="1"/>
  <c r="K222" i="1" s="1"/>
  <c r="J115" i="1"/>
  <c r="K115" i="1" s="1"/>
  <c r="I116" i="1"/>
  <c r="K116" i="1" s="1"/>
  <c r="I383" i="1"/>
  <c r="K383" i="1" s="1"/>
  <c r="I387" i="1"/>
  <c r="K387" i="1" s="1"/>
  <c r="J181" i="1"/>
  <c r="K181" i="1" s="1"/>
  <c r="I184" i="1"/>
  <c r="K184" i="1" s="1"/>
  <c r="I195" i="1"/>
  <c r="K195" i="1" s="1"/>
  <c r="I33" i="1"/>
  <c r="K33" i="1" s="1"/>
  <c r="I11" i="1"/>
  <c r="K11" i="1" s="1"/>
  <c r="J121" i="1"/>
  <c r="K121" i="1" s="1"/>
  <c r="J60" i="1"/>
  <c r="K60" i="1" s="1"/>
  <c r="J202" i="1"/>
  <c r="K202" i="1" s="1"/>
  <c r="I379" i="1"/>
  <c r="K379" i="1" s="1"/>
  <c r="I52" i="1"/>
  <c r="K52" i="1" s="1"/>
  <c r="I68" i="1"/>
  <c r="K68" i="1" s="1"/>
  <c r="J97" i="1"/>
  <c r="K97" i="1" s="1"/>
  <c r="I100" i="1"/>
  <c r="K100" i="1" s="1"/>
  <c r="I101" i="1"/>
  <c r="K101" i="1" s="1"/>
  <c r="J173" i="1"/>
  <c r="K173" i="1" s="1"/>
  <c r="I185" i="1"/>
  <c r="K185" i="1" s="1"/>
  <c r="I23" i="1"/>
  <c r="J25" i="1"/>
  <c r="K25" i="1" s="1"/>
  <c r="I39" i="1"/>
  <c r="I104" i="1"/>
  <c r="K104" i="1" s="1"/>
  <c r="J109" i="1"/>
  <c r="K109" i="1" s="1"/>
  <c r="I113" i="1"/>
  <c r="J188" i="1"/>
  <c r="K188" i="1" s="1"/>
  <c r="I192" i="1"/>
  <c r="K192" i="1" s="1"/>
  <c r="I193" i="1"/>
  <c r="K193" i="1" s="1"/>
  <c r="J200" i="1"/>
  <c r="K200" i="1" s="1"/>
  <c r="J207" i="1"/>
  <c r="K207" i="1" s="1"/>
  <c r="J381" i="1"/>
  <c r="I381" i="1"/>
  <c r="J380" i="1"/>
  <c r="I380" i="1"/>
  <c r="I397" i="1"/>
  <c r="K397" i="1" s="1"/>
  <c r="I13" i="1"/>
  <c r="K13" i="1" s="1"/>
  <c r="J23" i="1"/>
  <c r="J39" i="1"/>
  <c r="K39" i="1" s="1"/>
  <c r="I48" i="1"/>
  <c r="K48" i="1" s="1"/>
  <c r="J58" i="1"/>
  <c r="K58" i="1" s="1"/>
  <c r="I66" i="1"/>
  <c r="I103" i="1"/>
  <c r="K103" i="1" s="1"/>
  <c r="J112" i="1"/>
  <c r="K112" i="1" s="1"/>
  <c r="J113" i="1"/>
  <c r="I119" i="1"/>
  <c r="I124" i="1"/>
  <c r="K124" i="1" s="1"/>
  <c r="I178" i="1"/>
  <c r="K178" i="1" s="1"/>
  <c r="I179" i="1"/>
  <c r="K179" i="1" s="1"/>
  <c r="I29" i="1"/>
  <c r="K29" i="1" s="1"/>
  <c r="I31" i="1"/>
  <c r="K31" i="1" s="1"/>
  <c r="I37" i="1"/>
  <c r="K37" i="1" s="1"/>
  <c r="I50" i="1"/>
  <c r="K50" i="1" s="1"/>
  <c r="I56" i="1"/>
  <c r="K56" i="1" s="1"/>
  <c r="J66" i="1"/>
  <c r="J119" i="1"/>
  <c r="I125" i="1"/>
  <c r="K125" i="1" s="1"/>
  <c r="J187" i="1"/>
  <c r="K187" i="1" s="1"/>
  <c r="J203" i="1"/>
  <c r="I203" i="1"/>
  <c r="J205" i="1"/>
  <c r="K205" i="1" s="1"/>
  <c r="J394" i="1"/>
  <c r="I394" i="1"/>
  <c r="I366" i="1"/>
  <c r="K366" i="1" s="1"/>
  <c r="I395" i="1"/>
  <c r="K395" i="1" s="1"/>
  <c r="I396" i="1"/>
  <c r="K396" i="1" s="1"/>
  <c r="J62" i="1"/>
  <c r="I62" i="1"/>
  <c r="J35" i="1"/>
  <c r="I35" i="1"/>
  <c r="J54" i="1"/>
  <c r="I54" i="1"/>
  <c r="I98" i="1"/>
  <c r="K98" i="1" s="1"/>
  <c r="J106" i="1"/>
  <c r="I106" i="1"/>
  <c r="I122" i="1"/>
  <c r="J122" i="1"/>
  <c r="I129" i="1"/>
  <c r="J129" i="1"/>
  <c r="I182" i="1"/>
  <c r="J182" i="1"/>
  <c r="I190" i="1"/>
  <c r="J190" i="1"/>
  <c r="I9" i="1"/>
  <c r="K9" i="1" s="1"/>
  <c r="J27" i="1"/>
  <c r="I27" i="1"/>
  <c r="J43" i="1"/>
  <c r="I43" i="1"/>
  <c r="I64" i="1"/>
  <c r="K64" i="1" s="1"/>
  <c r="J107" i="1"/>
  <c r="I107" i="1"/>
  <c r="I110" i="1"/>
  <c r="K110" i="1" s="1"/>
  <c r="J118" i="1"/>
  <c r="I118" i="1"/>
  <c r="I175" i="1"/>
  <c r="J175" i="1"/>
  <c r="J92" i="1"/>
  <c r="I92" i="1"/>
  <c r="I17" i="1"/>
  <c r="K17" i="1" s="1"/>
  <c r="I21" i="1"/>
  <c r="K21" i="1" s="1"/>
  <c r="I72" i="1"/>
  <c r="K72" i="1" s="1"/>
  <c r="I88" i="1"/>
  <c r="K88" i="1" s="1"/>
  <c r="J15" i="1"/>
  <c r="I15" i="1"/>
  <c r="J19" i="1"/>
  <c r="I19" i="1"/>
  <c r="J70" i="1"/>
  <c r="I70" i="1"/>
  <c r="J84" i="1"/>
  <c r="I84" i="1"/>
  <c r="I197" i="1"/>
  <c r="J197" i="1"/>
  <c r="I208" i="1"/>
  <c r="J208" i="1"/>
  <c r="I172" i="1"/>
  <c r="K172" i="1" s="1"/>
  <c r="J176" i="1"/>
  <c r="K176" i="1" s="1"/>
  <c r="J198" i="1"/>
  <c r="K198" i="1" s="1"/>
  <c r="J210" i="1"/>
  <c r="K210" i="1" s="1"/>
  <c r="J391" i="1"/>
  <c r="I391" i="1"/>
  <c r="J365" i="1"/>
  <c r="I365" i="1"/>
  <c r="J393" i="1"/>
  <c r="I393" i="1"/>
  <c r="J368" i="1"/>
  <c r="I368" i="1"/>
  <c r="I388" i="1"/>
  <c r="J388" i="1"/>
  <c r="J369" i="1"/>
  <c r="I369" i="1"/>
  <c r="J382" i="1"/>
  <c r="I382" i="1"/>
  <c r="J386" i="1"/>
  <c r="K386" i="1" s="1"/>
  <c r="I389" i="1"/>
  <c r="K389" i="1" s="1"/>
  <c r="J399" i="1"/>
  <c r="K399" i="1" s="1"/>
  <c r="K122" i="1" l="1"/>
  <c r="K113" i="1"/>
  <c r="K119" i="1"/>
  <c r="K228" i="1"/>
  <c r="K388" i="1"/>
  <c r="K197" i="1"/>
  <c r="K175" i="1"/>
  <c r="K43" i="1"/>
  <c r="K129" i="1"/>
  <c r="K54" i="1"/>
  <c r="K27" i="1"/>
  <c r="K35" i="1"/>
  <c r="K84" i="1"/>
  <c r="K118" i="1"/>
  <c r="K208" i="1"/>
  <c r="K107" i="1"/>
  <c r="K106" i="1"/>
  <c r="K380" i="1"/>
  <c r="K368" i="1"/>
  <c r="K182" i="1"/>
  <c r="K381" i="1"/>
  <c r="K365" i="1"/>
  <c r="K92" i="1"/>
  <c r="K66" i="1"/>
  <c r="K369" i="1"/>
  <c r="K19" i="1"/>
  <c r="K391" i="1"/>
  <c r="K15" i="1"/>
  <c r="K394" i="1"/>
  <c r="K23" i="1"/>
  <c r="K382" i="1"/>
  <c r="K393" i="1"/>
  <c r="K70" i="1"/>
  <c r="K190" i="1"/>
  <c r="K62" i="1"/>
  <c r="K203" i="1"/>
  <c r="K46" i="1"/>
  <c r="K316" i="1"/>
  <c r="K224" i="1"/>
  <c r="K126" i="1" l="1"/>
  <c r="K40" i="1"/>
  <c r="K211" i="1"/>
  <c r="K89" i="1"/>
  <c r="K412" i="1"/>
  <c r="K413" i="1" l="1"/>
</calcChain>
</file>

<file path=xl/sharedStrings.xml><?xml version="1.0" encoding="utf-8"?>
<sst xmlns="http://schemas.openxmlformats.org/spreadsheetml/2006/main" count="921" uniqueCount="121">
  <si>
    <t>S#</t>
  </si>
  <si>
    <t xml:space="preserve">DWG </t>
  </si>
  <si>
    <t xml:space="preserve">DETAIL </t>
  </si>
  <si>
    <t>DESCRIPTION</t>
  </si>
  <si>
    <t>QTY</t>
  </si>
  <si>
    <t>UNIT</t>
  </si>
  <si>
    <t xml:space="preserve">TOTAL COST </t>
  </si>
  <si>
    <t>SF</t>
  </si>
  <si>
    <t>FINISH CARPENTRY</t>
  </si>
  <si>
    <t>LF</t>
  </si>
  <si>
    <t xml:space="preserve">Install base/base sink cabinet. </t>
  </si>
  <si>
    <t>Install upper cabinet.</t>
  </si>
  <si>
    <t>Filler panel.</t>
  </si>
  <si>
    <t>Install tall cabinet.</t>
  </si>
  <si>
    <t>EA</t>
  </si>
  <si>
    <t xml:space="preserve">Install door.
- Size: 3'-0" x 7'-0" </t>
  </si>
  <si>
    <t>Install door hardware.</t>
  </si>
  <si>
    <t>Door trim.</t>
  </si>
  <si>
    <t>Install towel bar.</t>
  </si>
  <si>
    <t>Install toilet paper holder.</t>
  </si>
  <si>
    <t>Install bathroom mirror</t>
  </si>
  <si>
    <t>Install shower curtain rod.</t>
  </si>
  <si>
    <t>TOTAL (FINISH CARPENTRY)</t>
  </si>
  <si>
    <t>INSTALL ONLY OF BIKE RACK</t>
  </si>
  <si>
    <t>Install fire extinguisher and cabinet.</t>
  </si>
  <si>
    <t>Install bike rack.</t>
  </si>
  <si>
    <t>Window stool.</t>
  </si>
  <si>
    <t>AMENITIES</t>
  </si>
  <si>
    <t>Install mirror.</t>
  </si>
  <si>
    <t>Install grab bar.</t>
  </si>
  <si>
    <t>Install base/ base sink cabinet.</t>
  </si>
  <si>
    <t>SUB-TOTAL (DOOR TRIM)</t>
  </si>
  <si>
    <t>DOOR TRIM</t>
  </si>
  <si>
    <t>Wall base</t>
  </si>
  <si>
    <t>Install mailbox.</t>
  </si>
  <si>
    <t>A101-A106</t>
  </si>
  <si>
    <t>Rubber base</t>
  </si>
  <si>
    <t>Wood and metal shelving.
- Width: 1'-8"
- Height: 11'-0"</t>
  </si>
  <si>
    <t>Quartz Countertop</t>
  </si>
  <si>
    <t>Built-in banquette with upholstered seat and back.
- Width: 2'-6" 
- Height: 2'-6"</t>
  </si>
  <si>
    <t>3/4" veneer panel</t>
  </si>
  <si>
    <t>1 3/4" Solid wood trim.</t>
  </si>
  <si>
    <t>Install shower seat.</t>
  </si>
  <si>
    <t>Wood wall panel.</t>
  </si>
  <si>
    <t>Install robe hook.</t>
  </si>
  <si>
    <t>Install soap dispenser.</t>
  </si>
  <si>
    <t>Install paper towel dispenser and waste receptacle.</t>
  </si>
  <si>
    <t>12" Shelf with rod.</t>
  </si>
  <si>
    <t xml:space="preserve">Install door.
- Size: (2) 3'-0" x 7'-0" </t>
  </si>
  <si>
    <t xml:space="preserve">Install door.
- Size: 2'-0" x 7'-0" </t>
  </si>
  <si>
    <t xml:space="preserve">Install door.
- Size: (2) 2'-0" x 7'-0" </t>
  </si>
  <si>
    <t xml:space="preserve">Install door.
- Size: 2'-10" x 7'-0" </t>
  </si>
  <si>
    <t xml:space="preserve">Install door.
- Size: 2'-6" x 7'-0" </t>
  </si>
  <si>
    <t xml:space="preserve">Install door.
- Size: (2) 2'-6" x 7'-0" </t>
  </si>
  <si>
    <t xml:space="preserve">Install door.
- Size: 2'-8" x 7'-0" </t>
  </si>
  <si>
    <t>Install case work.</t>
  </si>
  <si>
    <t>Install towel arm.</t>
  </si>
  <si>
    <t>Quartz Countertop
- Manu: White attica</t>
  </si>
  <si>
    <t>Quartz backsplash
- Manu: White attica</t>
  </si>
  <si>
    <t>Quartz Countertop
- Manu: ARABETTO</t>
  </si>
  <si>
    <t>Quartz backsplash
- Manu: ARABETTO</t>
  </si>
  <si>
    <t>SHELVING</t>
  </si>
  <si>
    <t>UNIT MATERIAL</t>
  </si>
  <si>
    <t>UNIT LABOR</t>
  </si>
  <si>
    <t>TOTAL LABOR</t>
  </si>
  <si>
    <t>TOTAL MATERIAL</t>
  </si>
  <si>
    <t>CABINET</t>
  </si>
  <si>
    <t>SUB-TOTAL (CABINET)</t>
  </si>
  <si>
    <t>SUB-TOTAL (BIKE RACK)</t>
  </si>
  <si>
    <t>FIRE EXTINGUISHER AND CABINET</t>
  </si>
  <si>
    <t>SUB-TOTAL (FIRE EXTINGUISHER AND CABINET)</t>
  </si>
  <si>
    <t>MAILBOX</t>
  </si>
  <si>
    <t>SUB-TOTAL (MAILBOX)</t>
  </si>
  <si>
    <t>UNIT WOOD DOOR AND HARDWARE</t>
  </si>
  <si>
    <t>SUB-TOTAL (WOOD DOOR AND HARDWARE)</t>
  </si>
  <si>
    <t xml:space="preserve"> TOILET ACCESSORIES</t>
  </si>
  <si>
    <t>SUB-TOTAL ( TOILET ACCESSORIES)</t>
  </si>
  <si>
    <t>SUB-TOTAL ( SHELVING)</t>
  </si>
  <si>
    <t xml:space="preserve"> BASEBOARD</t>
  </si>
  <si>
    <t>SUB-TOTAL ( BASEBOARD)</t>
  </si>
  <si>
    <t xml:space="preserve"> COUNTERTOP</t>
  </si>
  <si>
    <t>SUB-TOTAL ( COUNTERTOP)</t>
  </si>
  <si>
    <t xml:space="preserve"> WALL PANEL</t>
  </si>
  <si>
    <t>SUB-TOTAL ( WALL PANEL)</t>
  </si>
  <si>
    <t xml:space="preserve"> TRIM</t>
  </si>
  <si>
    <t>SUB-TOTAL ( TRIM)</t>
  </si>
  <si>
    <t xml:space="preserve"> CUSTOM MILLWORK</t>
  </si>
  <si>
    <t>SUB-TOTAL ( CUSTOM MILLWORK)</t>
  </si>
  <si>
    <t>UNIT A1</t>
  </si>
  <si>
    <t>UNIT A2.1</t>
  </si>
  <si>
    <t>UNIT A2.2</t>
  </si>
  <si>
    <t>UNIT A6</t>
  </si>
  <si>
    <t>UNIT A7</t>
  </si>
  <si>
    <t>UNIT A8</t>
  </si>
  <si>
    <t>UNIT A9</t>
  </si>
  <si>
    <t>UNIT B1</t>
  </si>
  <si>
    <t>UNIT S5</t>
  </si>
  <si>
    <t>UNIT S1.1</t>
  </si>
  <si>
    <t>UNIT S1.2</t>
  </si>
  <si>
    <t>UNIT S2.2</t>
  </si>
  <si>
    <t>UNIT S3.1</t>
  </si>
  <si>
    <t>UNIT S4</t>
  </si>
  <si>
    <t>BATH TYPE E</t>
  </si>
  <si>
    <t>BATH TYPE F</t>
  </si>
  <si>
    <t>KITCHEN TYPE C</t>
  </si>
  <si>
    <t>UNIT A3.2</t>
  </si>
  <si>
    <t>UNIT A4</t>
  </si>
  <si>
    <t>UNIT A5</t>
  </si>
  <si>
    <t>UNIT A10</t>
  </si>
  <si>
    <t>UNIT S3.2</t>
  </si>
  <si>
    <t>UNIT A3.1</t>
  </si>
  <si>
    <t>UNIT B2</t>
  </si>
  <si>
    <t>UNIT S2.1</t>
  </si>
  <si>
    <t>BATH TYPE B</t>
  </si>
  <si>
    <t>BATH TYPE C</t>
  </si>
  <si>
    <t>L KITCHEN TYPE A</t>
  </si>
  <si>
    <t>BATH TYPE A</t>
  </si>
  <si>
    <t>BATH TYPE D</t>
  </si>
  <si>
    <t>KITCHEN TYPE A</t>
  </si>
  <si>
    <t>L KITCHEN TYPE B</t>
  </si>
  <si>
    <t>KITCHEN TYPE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</si>
</sst>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0.0"/>
    <numFmt numFmtId="165" formatCode="_ &quot;$&quot;* #,##0.00_ ;_ &quot;$&quot;* \-#,##0.00_ ;_ &quot;$&quot;* &quot;-&quot;??_ ;_ @_ "/>
  </numFmts>
  <fonts count="24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2"/>
      <name val="Times New Roman"/>
      <charset val="134"/>
    </font>
    <font>
      <sz val="14"/>
      <color theme="1" tint="4.9989318521683403E-2"/>
      <name val="Times New Roman"/>
      <charset val="134"/>
    </font>
    <font>
      <sz val="14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name val="Calibri"/>
      <charset val="134"/>
      <scheme val="minor"/>
    </font>
    <font>
      <i/>
      <sz val="11"/>
      <color rgb="FF7F7F7F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0"/>
      <color theme="1" tint="4.9989318521683403E-2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Arial"/>
      <charset val="134"/>
    </font>
    <font>
      <sz val="12"/>
      <name val="Arial"/>
      <charset val="134"/>
    </font>
    <font>
      <sz val="18"/>
      <color theme="3"/>
      <name val="Calibri Light"/>
      <charset val="134"/>
      <scheme val="maj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name val="Times New Roman"/>
      <family val="1"/>
    </font>
    <font>
      <b/>
      <sz val="18"/>
      <color theme="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70702230903046"/>
        <bgColor indexed="64"/>
      </patternFill>
    </fill>
    <fill>
      <patternFill patternType="solid">
        <fgColor theme="5" tint="0.79970702230903046"/>
        <bgColor indexed="64"/>
      </patternFill>
    </fill>
    <fill>
      <patternFill patternType="solid">
        <fgColor theme="6" tint="0.79970702230903046"/>
        <bgColor indexed="64"/>
      </patternFill>
    </fill>
    <fill>
      <patternFill patternType="solid">
        <fgColor theme="7" tint="0.79970702230903046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9" tint="0.79970702230903046"/>
        <bgColor indexed="64"/>
      </patternFill>
    </fill>
    <fill>
      <patternFill patternType="solid">
        <fgColor theme="4" tint="0.39970091860713525"/>
        <bgColor indexed="64"/>
      </patternFill>
    </fill>
    <fill>
      <patternFill patternType="solid">
        <fgColor theme="5" tint="0.39970091860713525"/>
        <bgColor indexed="64"/>
      </patternFill>
    </fill>
    <fill>
      <patternFill patternType="solid">
        <fgColor theme="6" tint="0.39970091860713525"/>
        <bgColor indexed="64"/>
      </patternFill>
    </fill>
    <fill>
      <patternFill patternType="solid">
        <fgColor theme="7" tint="0.39970091860713525"/>
        <bgColor indexed="64"/>
      </patternFill>
    </fill>
    <fill>
      <patternFill patternType="solid">
        <fgColor theme="8" tint="0.39970091860713525"/>
        <bgColor indexed="64"/>
      </patternFill>
    </fill>
    <fill>
      <patternFill patternType="solid">
        <fgColor theme="9" tint="0.39970091860713525"/>
        <bgColor indexed="64"/>
      </patternFill>
    </fill>
    <fill>
      <patternFill patternType="darkTrellis">
        <bgColor theme="0"/>
      </patternFill>
    </fill>
    <fill>
      <patternFill patternType="solid">
        <fgColor rgb="FF003399"/>
        <bgColor indexed="64"/>
      </patternFill>
    </fill>
    <fill>
      <patternFill patternType="solid">
        <fgColor rgb="FFFF660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60">
    <xf numFmtId="0" fontId="0" fillId="0" borderId="0"/>
    <xf numFmtId="44" fontId="21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3" borderId="0" applyNumberFormat="0" applyBorder="0" applyAlignment="0" applyProtection="0"/>
    <xf numFmtId="0" fontId="21" fillId="12" borderId="0" applyNumberFormat="0" applyBorder="0" applyAlignment="0" applyProtection="0"/>
    <xf numFmtId="0" fontId="21" fillId="14" borderId="0" applyNumberFormat="0" applyBorder="0" applyAlignment="0" applyProtection="0"/>
    <xf numFmtId="0" fontId="21" fillId="16" borderId="0" applyNumberFormat="0" applyBorder="0" applyAlignment="0" applyProtection="0"/>
    <xf numFmtId="0" fontId="21" fillId="18" borderId="0" applyNumberFormat="0" applyBorder="0" applyAlignment="0" applyProtection="0"/>
    <xf numFmtId="0" fontId="21" fillId="20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15" borderId="0" applyNumberFormat="0" applyBorder="0" applyAlignment="0" applyProtection="0"/>
    <xf numFmtId="0" fontId="9" fillId="17" borderId="0" applyNumberFormat="0" applyBorder="0" applyAlignment="0" applyProtection="0"/>
    <xf numFmtId="0" fontId="9" fillId="19" borderId="0" applyNumberFormat="0" applyBorder="0" applyAlignment="0" applyProtection="0"/>
    <xf numFmtId="0" fontId="10" fillId="8" borderId="0" applyNumberFormat="0" applyBorder="0" applyAlignment="0" applyProtection="0"/>
    <xf numFmtId="44" fontId="1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8" fillId="0" borderId="0" applyNumberFormat="0" applyFill="0" applyBorder="0" applyAlignment="0" applyProtection="0"/>
    <xf numFmtId="0" fontId="14" fillId="9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/>
    <xf numFmtId="0" fontId="21" fillId="0" borderId="0"/>
    <xf numFmtId="0" fontId="21" fillId="0" borderId="0"/>
    <xf numFmtId="0" fontId="15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6" borderId="12" applyNumberFormat="0" applyFont="0" applyAlignment="0" applyProtection="0"/>
    <xf numFmtId="9" fontId="16" fillId="0" borderId="0" applyFont="0" applyFill="0" applyBorder="0" applyAlignment="0" applyProtection="0"/>
    <xf numFmtId="0" fontId="17" fillId="33" borderId="13">
      <alignment horizontal="center" vertical="center"/>
    </xf>
    <xf numFmtId="39" fontId="18" fillId="0" borderId="14">
      <alignment horizontal="left" vertical="center" wrapText="1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4" borderId="3" xfId="56" applyFont="1" applyFill="1" applyBorder="1" applyProtection="1">
      <alignment horizontal="center" vertical="center"/>
      <protection hidden="1"/>
    </xf>
    <xf numFmtId="0" fontId="3" fillId="4" borderId="4" xfId="56" applyFont="1" applyFill="1" applyBorder="1" applyProtection="1">
      <alignment horizontal="center" vertical="center"/>
      <protection hidden="1"/>
    </xf>
    <xf numFmtId="0" fontId="2" fillId="4" borderId="4" xfId="56" applyFont="1" applyFill="1" applyBorder="1" applyProtection="1">
      <alignment horizontal="center" vertical="center"/>
      <protection hidden="1"/>
    </xf>
    <xf numFmtId="1" fontId="3" fillId="4" borderId="4" xfId="56" applyNumberFormat="1" applyFont="1" applyFill="1" applyBorder="1" applyProtection="1">
      <alignment horizontal="center" vertical="center"/>
      <protection hidden="1"/>
    </xf>
    <xf numFmtId="7" fontId="3" fillId="4" borderId="4" xfId="56" applyNumberFormat="1" applyFont="1" applyFill="1" applyBorder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 wrapText="1"/>
      <protection hidden="1"/>
    </xf>
    <xf numFmtId="1" fontId="5" fillId="0" borderId="4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vertical="center"/>
    </xf>
    <xf numFmtId="16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5" fontId="6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3" fillId="4" borderId="5" xfId="56" applyFont="1" applyFill="1" applyBorder="1" applyProtection="1">
      <alignment horizontal="center" vertical="center"/>
      <protection hidden="1"/>
    </xf>
    <xf numFmtId="1" fontId="5" fillId="0" borderId="4" xfId="0" applyNumberFormat="1" applyFont="1" applyBorder="1" applyAlignment="1">
      <alignment horizontal="distributed" vertical="center"/>
    </xf>
    <xf numFmtId="7" fontId="3" fillId="4" borderId="7" xfId="56" applyNumberFormat="1" applyFont="1" applyFill="1" applyBorder="1">
      <alignment horizontal="center" vertical="center"/>
    </xf>
    <xf numFmtId="7" fontId="6" fillId="0" borderId="4" xfId="46" applyNumberFormat="1" applyFont="1" applyBorder="1" applyAlignment="1" applyProtection="1">
      <alignment horizontal="center" vertical="center" wrapText="1"/>
      <protection locked="0"/>
    </xf>
    <xf numFmtId="7" fontId="6" fillId="0" borderId="7" xfId="46" applyNumberFormat="1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21" fillId="2" borderId="0" xfId="45" applyFill="1"/>
    <xf numFmtId="1" fontId="5" fillId="0" borderId="4" xfId="0" applyNumberFormat="1" applyFont="1" applyBorder="1" applyAlignment="1">
      <alignment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0" xfId="0" applyFont="1" applyAlignment="1" applyProtection="1">
      <alignment vertical="center" wrapText="1"/>
      <protection locked="0"/>
    </xf>
    <xf numFmtId="164" fontId="5" fillId="2" borderId="4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1" fontId="22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center" wrapText="1"/>
    </xf>
    <xf numFmtId="0" fontId="0" fillId="0" borderId="0" xfId="0" applyFill="1" applyAlignment="1" applyProtection="1">
      <alignment vertical="center" wrapText="1"/>
      <protection locked="0"/>
    </xf>
    <xf numFmtId="6" fontId="0" fillId="0" borderId="0" xfId="0" applyNumberForma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 wrapText="1"/>
    </xf>
    <xf numFmtId="7" fontId="0" fillId="0" borderId="0" xfId="0" applyNumberFormat="1" applyFill="1" applyAlignment="1" applyProtection="1">
      <alignment vertical="center" wrapText="1"/>
      <protection locked="0"/>
    </xf>
    <xf numFmtId="0" fontId="3" fillId="11" borderId="3" xfId="56" applyFont="1" applyFill="1" applyBorder="1" applyProtection="1">
      <alignment horizontal="center" vertical="center"/>
      <protection hidden="1"/>
    </xf>
    <xf numFmtId="0" fontId="3" fillId="11" borderId="4" xfId="56" applyFont="1" applyFill="1" applyBorder="1" applyProtection="1">
      <alignment horizontal="center" vertical="center"/>
      <protection hidden="1"/>
    </xf>
    <xf numFmtId="0" fontId="2" fillId="11" borderId="4" xfId="56" applyFont="1" applyFill="1" applyBorder="1" applyProtection="1">
      <alignment horizontal="center" vertical="center"/>
      <protection hidden="1"/>
    </xf>
    <xf numFmtId="1" fontId="3" fillId="11" borderId="4" xfId="56" applyNumberFormat="1" applyFont="1" applyFill="1" applyBorder="1" applyProtection="1">
      <alignment horizontal="center" vertical="center"/>
      <protection hidden="1"/>
    </xf>
    <xf numFmtId="7" fontId="3" fillId="11" borderId="4" xfId="56" applyNumberFormat="1" applyFont="1" applyFill="1" applyBorder="1" applyProtection="1">
      <alignment horizontal="center" vertical="center"/>
      <protection hidden="1"/>
    </xf>
    <xf numFmtId="7" fontId="3" fillId="11" borderId="7" xfId="56" applyNumberFormat="1" applyFont="1" applyFill="1" applyBorder="1">
      <alignment horizontal="center" vertical="center"/>
    </xf>
    <xf numFmtId="0" fontId="3" fillId="5" borderId="8" xfId="56" applyFont="1" applyFill="1" applyBorder="1" applyProtection="1">
      <alignment horizontal="center" vertical="center"/>
      <protection hidden="1"/>
    </xf>
    <xf numFmtId="0" fontId="3" fillId="5" borderId="9" xfId="56" applyFont="1" applyFill="1" applyBorder="1" applyProtection="1">
      <alignment horizontal="center" vertical="center"/>
      <protection hidden="1"/>
    </xf>
    <xf numFmtId="0" fontId="2" fillId="5" borderId="9" xfId="56" applyFont="1" applyFill="1" applyBorder="1" applyProtection="1">
      <alignment horizontal="center" vertical="center"/>
      <protection hidden="1"/>
    </xf>
    <xf numFmtId="1" fontId="3" fillId="5" borderId="9" xfId="56" applyNumberFormat="1" applyFont="1" applyFill="1" applyBorder="1" applyProtection="1">
      <alignment horizontal="center" vertical="center"/>
      <protection hidden="1"/>
    </xf>
    <xf numFmtId="7" fontId="3" fillId="5" borderId="9" xfId="56" applyNumberFormat="1" applyFont="1" applyFill="1" applyBorder="1" applyProtection="1">
      <alignment horizontal="center" vertical="center"/>
      <protection hidden="1"/>
    </xf>
    <xf numFmtId="7" fontId="3" fillId="5" borderId="11" xfId="56" applyNumberFormat="1" applyFont="1" applyFill="1" applyBorder="1">
      <alignment horizontal="center" vertical="center"/>
    </xf>
    <xf numFmtId="0" fontId="23" fillId="34" borderId="1" xfId="0" applyFont="1" applyFill="1" applyBorder="1" applyAlignment="1">
      <alignment horizontal="center" vertical="center" wrapText="1"/>
    </xf>
    <xf numFmtId="0" fontId="23" fillId="34" borderId="2" xfId="0" applyFont="1" applyFill="1" applyBorder="1" applyAlignment="1">
      <alignment horizontal="center" vertical="center" wrapText="1"/>
    </xf>
    <xf numFmtId="1" fontId="23" fillId="34" borderId="2" xfId="0" applyNumberFormat="1" applyFont="1" applyFill="1" applyBorder="1" applyAlignment="1" applyProtection="1">
      <alignment horizontal="center" vertical="center" wrapText="1"/>
      <protection locked="0"/>
    </xf>
    <xf numFmtId="0" fontId="23" fillId="34" borderId="2" xfId="0" applyFont="1" applyFill="1" applyBorder="1" applyAlignment="1" applyProtection="1">
      <alignment horizontal="center" vertical="center" wrapText="1"/>
      <protection locked="0"/>
    </xf>
    <xf numFmtId="7" fontId="23" fillId="34" borderId="2" xfId="0" applyNumberFormat="1" applyFont="1" applyFill="1" applyBorder="1" applyAlignment="1" applyProtection="1">
      <alignment horizontal="center" vertical="center" wrapText="1"/>
      <protection locked="0"/>
    </xf>
    <xf numFmtId="7" fontId="23" fillId="34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35" borderId="3" xfId="56" applyFont="1" applyFill="1" applyBorder="1" applyProtection="1">
      <alignment horizontal="center" vertical="center"/>
      <protection hidden="1"/>
    </xf>
    <xf numFmtId="0" fontId="3" fillId="35" borderId="4" xfId="56" applyFont="1" applyFill="1" applyBorder="1" applyProtection="1">
      <alignment horizontal="center" vertical="center"/>
      <protection hidden="1"/>
    </xf>
    <xf numFmtId="0" fontId="2" fillId="35" borderId="4" xfId="56" applyFont="1" applyFill="1" applyBorder="1" applyProtection="1">
      <alignment horizontal="center" vertical="center"/>
      <protection hidden="1"/>
    </xf>
    <xf numFmtId="1" fontId="3" fillId="35" borderId="4" xfId="56" applyNumberFormat="1" applyFont="1" applyFill="1" applyBorder="1" applyProtection="1">
      <alignment horizontal="center" vertical="center"/>
      <protection hidden="1"/>
    </xf>
    <xf numFmtId="7" fontId="3" fillId="35" borderId="4" xfId="56" applyNumberFormat="1" applyFont="1" applyFill="1" applyBorder="1" applyProtection="1">
      <alignment horizontal="center" vertical="center"/>
      <protection hidden="1"/>
    </xf>
    <xf numFmtId="7" fontId="3" fillId="35" borderId="7" xfId="56" applyNumberFormat="1" applyFont="1" applyFill="1" applyBorder="1">
      <alignment horizontal="center" vertical="center"/>
    </xf>
    <xf numFmtId="0" fontId="3" fillId="12" borderId="3" xfId="56" applyFont="1" applyFill="1" applyBorder="1" applyProtection="1">
      <alignment horizontal="center" vertical="center"/>
      <protection hidden="1"/>
    </xf>
    <xf numFmtId="0" fontId="3" fillId="12" borderId="4" xfId="56" applyFont="1" applyFill="1" applyBorder="1" applyProtection="1">
      <alignment horizontal="center" vertical="center"/>
      <protection hidden="1"/>
    </xf>
    <xf numFmtId="0" fontId="2" fillId="12" borderId="4" xfId="56" applyFont="1" applyFill="1" applyBorder="1" applyProtection="1">
      <alignment horizontal="center" vertical="center"/>
      <protection hidden="1"/>
    </xf>
    <xf numFmtId="1" fontId="3" fillId="12" borderId="4" xfId="56" applyNumberFormat="1" applyFont="1" applyFill="1" applyBorder="1" applyProtection="1">
      <alignment horizontal="center" vertical="center"/>
      <protection hidden="1"/>
    </xf>
    <xf numFmtId="7" fontId="3" fillId="12" borderId="4" xfId="56" applyNumberFormat="1" applyFont="1" applyFill="1" applyBorder="1" applyProtection="1">
      <alignment horizontal="center" vertical="center"/>
      <protection hidden="1"/>
    </xf>
    <xf numFmtId="7" fontId="3" fillId="12" borderId="7" xfId="56" applyNumberFormat="1" applyFont="1" applyFill="1" applyBorder="1">
      <alignment horizontal="center" vertical="center"/>
    </xf>
  </cellXfs>
  <cellStyles count="60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urrency" xfId="1" builtinId="4"/>
    <cellStyle name="Currency 2" xfId="27"/>
    <cellStyle name="Explanatory Text 2" xfId="28"/>
    <cellStyle name="Good 2" xfId="29"/>
    <cellStyle name="Heading 4 2" xfId="30"/>
    <cellStyle name="Neutral 2" xfId="31"/>
    <cellStyle name="Normal" xfId="0" builtinId="0"/>
    <cellStyle name="Normal 10" xfId="32"/>
    <cellStyle name="Normal 11" xfId="33"/>
    <cellStyle name="Normal 12" xfId="34"/>
    <cellStyle name="Normal 13" xfId="35"/>
    <cellStyle name="Normal 14" xfId="36"/>
    <cellStyle name="Normal 15" xfId="37"/>
    <cellStyle name="Normal 16" xfId="38"/>
    <cellStyle name="Normal 17" xfId="39"/>
    <cellStyle name="Normal 18" xfId="40"/>
    <cellStyle name="Normal 19" xfId="41"/>
    <cellStyle name="Normal 2" xfId="42"/>
    <cellStyle name="Normal 20" xfId="43"/>
    <cellStyle name="Normal 21" xfId="44"/>
    <cellStyle name="Normal 22" xfId="45"/>
    <cellStyle name="Normal 3" xfId="46"/>
    <cellStyle name="Normal 3 2" xfId="47"/>
    <cellStyle name="Normal 4" xfId="48"/>
    <cellStyle name="Normal 5" xfId="49"/>
    <cellStyle name="Normal 6" xfId="50"/>
    <cellStyle name="Normal 7" xfId="51"/>
    <cellStyle name="Normal 8" xfId="52"/>
    <cellStyle name="Normal 9" xfId="53"/>
    <cellStyle name="Note 2" xfId="54"/>
    <cellStyle name="Percent 2" xfId="55"/>
    <cellStyle name="Style 3" xfId="56"/>
    <cellStyle name="takeoffs body style" xfId="57"/>
    <cellStyle name="Title 2" xfId="58"/>
    <cellStyle name="Warning Text 2" xfId="59"/>
  </cellStyles>
  <dxfs count="0"/>
  <tableStyles count="0" defaultTableStyle="TableStyleMedium2" defaultPivotStyle="PivotStyleLight16"/>
  <colors>
    <mruColors>
      <color rgb="FFFF6600"/>
      <color rgb="FF003399"/>
      <color rgb="FF82F0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623455</xdr:colOff>
      <xdr:row>0</xdr:row>
      <xdr:rowOff>173180</xdr:rowOff>
    </xdr:from>
    <xdr:to>
      <xdr:col>17</xdr:col>
      <xdr:colOff>571501</xdr:colOff>
      <xdr:row>7</xdr:row>
      <xdr:rowOff>277090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3591" y="173180"/>
          <a:ext cx="4727865" cy="2701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70091860713525"/>
  </sheetPr>
  <dimension ref="A1:AI414"/>
  <sheetViews>
    <sheetView showGridLines="0" tabSelected="1" zoomScale="55" zoomScaleNormal="55" zoomScalePageLayoutView="70" workbookViewId="0">
      <selection activeCell="P14" sqref="P14"/>
    </sheetView>
  </sheetViews>
  <sheetFormatPr defaultColWidth="9.140625" defaultRowHeight="15.75"/>
  <cols>
    <col min="1" max="1" width="8" style="2" customWidth="1"/>
    <col min="2" max="2" width="16.85546875" style="2" customWidth="1"/>
    <col min="3" max="3" width="15.85546875" style="2" customWidth="1"/>
    <col min="4" max="4" width="85.42578125" style="3" customWidth="1"/>
    <col min="5" max="5" width="10" style="2" bestFit="1" customWidth="1"/>
    <col min="6" max="6" width="9.5703125" style="2" customWidth="1"/>
    <col min="7" max="7" width="22.85546875" style="2" customWidth="1"/>
    <col min="8" max="8" width="20.140625" style="2" customWidth="1"/>
    <col min="9" max="10" width="24" style="2" customWidth="1"/>
    <col min="11" max="11" width="23.7109375" style="3" customWidth="1"/>
    <col min="12" max="12" width="13.140625" style="34" customWidth="1"/>
    <col min="13" max="17" width="11.5703125" style="3" customWidth="1"/>
    <col min="18" max="18" width="9.140625" style="3"/>
    <col min="19" max="19" width="12.140625" style="3" customWidth="1"/>
    <col min="20" max="16384" width="9.140625" style="3"/>
  </cols>
  <sheetData>
    <row r="1" spans="1:35" s="1" customFormat="1" ht="45">
      <c r="A1" s="48" t="s">
        <v>0</v>
      </c>
      <c r="B1" s="49" t="s">
        <v>1</v>
      </c>
      <c r="C1" s="49" t="s">
        <v>2</v>
      </c>
      <c r="D1" s="49" t="s">
        <v>3</v>
      </c>
      <c r="E1" s="50" t="s">
        <v>4</v>
      </c>
      <c r="F1" s="51" t="s">
        <v>5</v>
      </c>
      <c r="G1" s="52" t="s">
        <v>62</v>
      </c>
      <c r="H1" s="52" t="s">
        <v>63</v>
      </c>
      <c r="I1" s="52" t="s">
        <v>64</v>
      </c>
      <c r="J1" s="52" t="s">
        <v>65</v>
      </c>
      <c r="K1" s="53" t="s">
        <v>6</v>
      </c>
      <c r="L1" s="32"/>
    </row>
    <row r="2" spans="1:35" s="1" customFormat="1" ht="23.25">
      <c r="A2" s="54"/>
      <c r="B2" s="55"/>
      <c r="C2" s="55"/>
      <c r="D2" s="56" t="s">
        <v>8</v>
      </c>
      <c r="E2" s="57"/>
      <c r="F2" s="55"/>
      <c r="G2" s="58"/>
      <c r="H2" s="58"/>
      <c r="I2" s="58"/>
      <c r="J2" s="58"/>
      <c r="K2" s="59"/>
      <c r="L2" s="33"/>
    </row>
    <row r="3" spans="1:35" s="1" customFormat="1" ht="23.25">
      <c r="A3" s="60"/>
      <c r="B3" s="61"/>
      <c r="C3" s="61"/>
      <c r="D3" s="62" t="s">
        <v>61</v>
      </c>
      <c r="E3" s="63"/>
      <c r="F3" s="61"/>
      <c r="G3" s="64"/>
      <c r="H3" s="64"/>
      <c r="I3" s="64"/>
      <c r="J3" s="64"/>
      <c r="K3" s="65"/>
      <c r="L3" s="33"/>
    </row>
    <row r="4" spans="1:35" s="1" customFormat="1" ht="23.25">
      <c r="A4" s="60"/>
      <c r="B4" s="61"/>
      <c r="C4" s="61"/>
      <c r="D4" s="62" t="s">
        <v>27</v>
      </c>
      <c r="E4" s="63"/>
      <c r="F4" s="61"/>
      <c r="G4" s="64"/>
      <c r="H4" s="64"/>
      <c r="I4" s="64"/>
      <c r="J4" s="64"/>
      <c r="K4" s="65"/>
      <c r="L4" s="32"/>
      <c r="Y4" s="20"/>
      <c r="Z4" s="21"/>
      <c r="AA4" s="21"/>
      <c r="AB4" s="21"/>
      <c r="AC4" s="21"/>
      <c r="AD4" s="21"/>
      <c r="AE4" s="21"/>
      <c r="AF4" s="21"/>
      <c r="AG4" s="21"/>
      <c r="AH4" s="21"/>
      <c r="AI4" s="20"/>
    </row>
    <row r="5" spans="1:35" s="1" customFormat="1" ht="47.25">
      <c r="A5" s="9" t="str">
        <f>IF(TRIM(F5)&lt;&gt;"",COUNTA($F$2:F5)&amp;"","")</f>
        <v>1</v>
      </c>
      <c r="B5" s="10" t="s">
        <v>35</v>
      </c>
      <c r="C5" s="11"/>
      <c r="D5" s="22" t="s">
        <v>37</v>
      </c>
      <c r="E5" s="12">
        <v>18</v>
      </c>
      <c r="F5" s="13" t="s">
        <v>9</v>
      </c>
      <c r="G5" s="14">
        <v>0</v>
      </c>
      <c r="H5" s="14">
        <v>0</v>
      </c>
      <c r="I5" s="18">
        <f t="shared" ref="I5" si="0">E5*H5</f>
        <v>0</v>
      </c>
      <c r="J5" s="18">
        <f t="shared" ref="J5" si="1">E5*G5</f>
        <v>0</v>
      </c>
      <c r="K5" s="19">
        <f>J5+I5</f>
        <v>0</v>
      </c>
      <c r="L5" s="32"/>
      <c r="Y5" s="20"/>
      <c r="Z5" s="21"/>
      <c r="AA5" s="21"/>
      <c r="AB5" s="21"/>
      <c r="AC5" s="21"/>
      <c r="AD5" s="21"/>
      <c r="AE5" s="21"/>
      <c r="AF5" s="21"/>
      <c r="AG5" s="21"/>
      <c r="AH5" s="21"/>
      <c r="AI5" s="20"/>
    </row>
    <row r="6" spans="1:35" s="1" customFormat="1" ht="23.25">
      <c r="A6" s="4"/>
      <c r="B6" s="5"/>
      <c r="C6" s="5"/>
      <c r="D6" s="6" t="s">
        <v>88</v>
      </c>
      <c r="E6" s="7"/>
      <c r="F6" s="5"/>
      <c r="G6" s="8"/>
      <c r="H6" s="8"/>
      <c r="I6" s="8"/>
      <c r="J6" s="8"/>
      <c r="K6" s="17"/>
      <c r="L6" s="32"/>
      <c r="Y6" s="20"/>
      <c r="Z6" s="21"/>
      <c r="AA6" s="21"/>
      <c r="AB6" s="21"/>
      <c r="AC6" s="21"/>
      <c r="AD6" s="21"/>
      <c r="AE6" s="21"/>
      <c r="AF6" s="21"/>
      <c r="AG6" s="21"/>
      <c r="AH6" s="21"/>
      <c r="AI6" s="20"/>
    </row>
    <row r="7" spans="1:35" s="1" customFormat="1" ht="18.75">
      <c r="A7" s="9" t="str">
        <f>IF(TRIM(F7)&lt;&gt;"",COUNTA($F$2:F7)&amp;"","")</f>
        <v>2</v>
      </c>
      <c r="B7" s="30" t="s">
        <v>35</v>
      </c>
      <c r="C7" s="11"/>
      <c r="D7" s="11" t="s">
        <v>47</v>
      </c>
      <c r="E7" s="12">
        <v>50</v>
      </c>
      <c r="F7" s="13" t="s">
        <v>9</v>
      </c>
      <c r="G7" s="14">
        <v>0</v>
      </c>
      <c r="H7" s="14">
        <v>0</v>
      </c>
      <c r="I7" s="18">
        <f t="shared" ref="I7" si="2">E7*H7</f>
        <v>0</v>
      </c>
      <c r="J7" s="18">
        <f t="shared" ref="J7" si="3">E7*G7</f>
        <v>0</v>
      </c>
      <c r="K7" s="19">
        <f>J7+I7</f>
        <v>0</v>
      </c>
      <c r="L7" s="32"/>
      <c r="Y7" s="20"/>
      <c r="Z7" s="21"/>
      <c r="AA7" s="21"/>
      <c r="AB7" s="21"/>
      <c r="AC7" s="21"/>
      <c r="AD7" s="21"/>
      <c r="AE7" s="21"/>
      <c r="AF7" s="21"/>
      <c r="AG7" s="21"/>
      <c r="AH7" s="21"/>
      <c r="AI7" s="20"/>
    </row>
    <row r="8" spans="1:35" s="1" customFormat="1" ht="23.25">
      <c r="A8" s="4" t="str">
        <f>IF(TRIM(F8)&lt;&gt;"",COUNTA($F$2:F8)&amp;"","")</f>
        <v/>
      </c>
      <c r="B8" s="15"/>
      <c r="C8" s="15"/>
      <c r="D8" s="6" t="s">
        <v>89</v>
      </c>
      <c r="E8" s="7"/>
      <c r="F8" s="5"/>
      <c r="G8" s="8"/>
      <c r="H8" s="8"/>
      <c r="I8" s="8"/>
      <c r="J8" s="8"/>
      <c r="K8" s="17"/>
      <c r="L8" s="32"/>
      <c r="Y8" s="20"/>
      <c r="Z8" s="21"/>
      <c r="AA8" s="21"/>
      <c r="AB8" s="21"/>
      <c r="AC8" s="21"/>
      <c r="AD8" s="21"/>
      <c r="AE8" s="21"/>
      <c r="AF8" s="21"/>
      <c r="AG8" s="21"/>
      <c r="AH8" s="21"/>
      <c r="AI8" s="20"/>
    </row>
    <row r="9" spans="1:35" s="1" customFormat="1" ht="18.75">
      <c r="A9" s="9" t="str">
        <f>IF(TRIM(F9)&lt;&gt;"",COUNTA($F$2:F9)&amp;"","")</f>
        <v>3</v>
      </c>
      <c r="B9" s="30" t="s">
        <v>35</v>
      </c>
      <c r="C9" s="11"/>
      <c r="D9" s="11" t="s">
        <v>47</v>
      </c>
      <c r="E9" s="12">
        <v>110</v>
      </c>
      <c r="F9" s="13" t="s">
        <v>9</v>
      </c>
      <c r="G9" s="14">
        <v>0</v>
      </c>
      <c r="H9" s="14">
        <v>0</v>
      </c>
      <c r="I9" s="18">
        <f t="shared" ref="I9:I11" si="4">E9*H9</f>
        <v>0</v>
      </c>
      <c r="J9" s="18">
        <f t="shared" ref="J9:J11" si="5">E9*G9</f>
        <v>0</v>
      </c>
      <c r="K9" s="19">
        <f>J9+I9</f>
        <v>0</v>
      </c>
      <c r="L9" s="32"/>
      <c r="Y9" s="20"/>
      <c r="Z9" s="21"/>
      <c r="AA9" s="21"/>
      <c r="AB9" s="21"/>
      <c r="AC9" s="21"/>
      <c r="AD9" s="21"/>
      <c r="AE9" s="21"/>
      <c r="AF9" s="21"/>
      <c r="AG9" s="21"/>
      <c r="AH9" s="21"/>
      <c r="AI9" s="20"/>
    </row>
    <row r="10" spans="1:35" s="1" customFormat="1" ht="23.25">
      <c r="A10" s="4" t="str">
        <f>IF(TRIM(F10)&lt;&gt;"",COUNTA($F$2:F10)&amp;"","")</f>
        <v/>
      </c>
      <c r="B10" s="5"/>
      <c r="C10" s="5"/>
      <c r="D10" s="6" t="s">
        <v>90</v>
      </c>
      <c r="E10" s="7"/>
      <c r="F10" s="5"/>
      <c r="G10" s="8"/>
      <c r="H10" s="8"/>
      <c r="I10" s="8"/>
      <c r="J10" s="8"/>
      <c r="K10" s="17"/>
      <c r="L10" s="32"/>
      <c r="Y10" s="20"/>
      <c r="Z10" s="21"/>
      <c r="AA10" s="21"/>
      <c r="AB10" s="21"/>
      <c r="AC10" s="21"/>
      <c r="AD10" s="21"/>
      <c r="AE10" s="21"/>
      <c r="AF10" s="21"/>
      <c r="AG10" s="21"/>
      <c r="AH10" s="21"/>
      <c r="AI10" s="20"/>
    </row>
    <row r="11" spans="1:35" s="1" customFormat="1" ht="18.75">
      <c r="A11" s="9" t="str">
        <f>IF(TRIM(F11)&lt;&gt;"",COUNTA($F$2:F11)&amp;"","")</f>
        <v>4</v>
      </c>
      <c r="B11" s="30" t="s">
        <v>35</v>
      </c>
      <c r="C11" s="11"/>
      <c r="D11" s="11" t="s">
        <v>47</v>
      </c>
      <c r="E11" s="16">
        <v>80</v>
      </c>
      <c r="F11" s="13" t="s">
        <v>9</v>
      </c>
      <c r="G11" s="14">
        <v>0</v>
      </c>
      <c r="H11" s="14">
        <v>0</v>
      </c>
      <c r="I11" s="18">
        <f t="shared" si="4"/>
        <v>0</v>
      </c>
      <c r="J11" s="18">
        <f t="shared" si="5"/>
        <v>0</v>
      </c>
      <c r="K11" s="19">
        <f>J11+I11</f>
        <v>0</v>
      </c>
      <c r="L11" s="32"/>
      <c r="Y11" s="20"/>
      <c r="Z11" s="21"/>
      <c r="AA11" s="21"/>
      <c r="AB11" s="21"/>
      <c r="AC11" s="21"/>
      <c r="AD11" s="21"/>
      <c r="AE11" s="21"/>
      <c r="AF11" s="21"/>
      <c r="AG11" s="21"/>
      <c r="AH11" s="21"/>
      <c r="AI11" s="20"/>
    </row>
    <row r="12" spans="1:35" s="1" customFormat="1" ht="23.25">
      <c r="A12" s="4" t="str">
        <f>IF(TRIM(F12)&lt;&gt;"",COUNTA($F$2:F12)&amp;"","")</f>
        <v/>
      </c>
      <c r="B12" s="5"/>
      <c r="C12" s="5"/>
      <c r="D12" s="6" t="s">
        <v>110</v>
      </c>
      <c r="E12" s="7"/>
      <c r="F12" s="5"/>
      <c r="G12" s="8"/>
      <c r="H12" s="8"/>
      <c r="I12" s="8"/>
      <c r="J12" s="8"/>
      <c r="K12" s="17"/>
      <c r="L12" s="32"/>
      <c r="Y12" s="20"/>
      <c r="Z12" s="21"/>
      <c r="AA12" s="21"/>
      <c r="AB12" s="21"/>
      <c r="AC12" s="21"/>
      <c r="AD12" s="21"/>
      <c r="AE12" s="21"/>
      <c r="AF12" s="21"/>
      <c r="AG12" s="21"/>
      <c r="AH12" s="21"/>
      <c r="AI12" s="20"/>
    </row>
    <row r="13" spans="1:35" s="1" customFormat="1" ht="18.75">
      <c r="A13" s="9" t="str">
        <f>IF(TRIM(F13)&lt;&gt;"",COUNTA($F$2:F13)&amp;"","")</f>
        <v>5</v>
      </c>
      <c r="B13" s="30" t="s">
        <v>35</v>
      </c>
      <c r="C13" s="11"/>
      <c r="D13" s="11" t="s">
        <v>47</v>
      </c>
      <c r="E13" s="10">
        <v>20</v>
      </c>
      <c r="F13" s="13" t="s">
        <v>9</v>
      </c>
      <c r="G13" s="14">
        <v>0</v>
      </c>
      <c r="H13" s="14">
        <v>0</v>
      </c>
      <c r="I13" s="18">
        <f>E13*H13</f>
        <v>0</v>
      </c>
      <c r="J13" s="18">
        <f>E13*G13</f>
        <v>0</v>
      </c>
      <c r="K13" s="19">
        <f>J13+I13</f>
        <v>0</v>
      </c>
      <c r="L13" s="32"/>
      <c r="Y13" s="20"/>
      <c r="Z13" s="21"/>
      <c r="AA13" s="21"/>
      <c r="AB13" s="21"/>
      <c r="AC13" s="21"/>
      <c r="AD13" s="21"/>
      <c r="AE13" s="21"/>
      <c r="AF13" s="21"/>
      <c r="AG13" s="21"/>
      <c r="AH13" s="21"/>
      <c r="AI13" s="20"/>
    </row>
    <row r="14" spans="1:35" s="1" customFormat="1" ht="23.25">
      <c r="A14" s="4" t="str">
        <f>IF(TRIM(F14)&lt;&gt;"",COUNTA($F$2:F14)&amp;"","")</f>
        <v/>
      </c>
      <c r="B14" s="5"/>
      <c r="C14" s="5"/>
      <c r="D14" s="6" t="s">
        <v>105</v>
      </c>
      <c r="E14" s="7"/>
      <c r="F14" s="5"/>
      <c r="G14" s="8"/>
      <c r="H14" s="8"/>
      <c r="I14" s="8"/>
      <c r="J14" s="8"/>
      <c r="K14" s="17"/>
      <c r="L14" s="32"/>
      <c r="Y14" s="20"/>
      <c r="Z14" s="21"/>
      <c r="AA14" s="21"/>
      <c r="AB14" s="21"/>
      <c r="AC14" s="21"/>
      <c r="AD14" s="21"/>
      <c r="AE14" s="21"/>
      <c r="AF14" s="21"/>
      <c r="AG14" s="21"/>
      <c r="AH14" s="21"/>
      <c r="AI14" s="20"/>
    </row>
    <row r="15" spans="1:35" s="1" customFormat="1" ht="18.75">
      <c r="A15" s="9" t="str">
        <f>IF(TRIM(F15)&lt;&gt;"",COUNTA($F$2:F15)&amp;"","")</f>
        <v>6</v>
      </c>
      <c r="B15" s="30" t="s">
        <v>35</v>
      </c>
      <c r="C15" s="11"/>
      <c r="D15" s="11" t="s">
        <v>47</v>
      </c>
      <c r="E15" s="10">
        <v>12</v>
      </c>
      <c r="F15" s="13" t="s">
        <v>9</v>
      </c>
      <c r="G15" s="14">
        <v>0</v>
      </c>
      <c r="H15" s="14">
        <v>0</v>
      </c>
      <c r="I15" s="18">
        <f>E15*H15</f>
        <v>0</v>
      </c>
      <c r="J15" s="18">
        <f>E15*G15</f>
        <v>0</v>
      </c>
      <c r="K15" s="19">
        <f>J15+I15</f>
        <v>0</v>
      </c>
      <c r="L15" s="32"/>
      <c r="Y15" s="20"/>
      <c r="Z15" s="21"/>
      <c r="AA15" s="21"/>
      <c r="AB15" s="21"/>
      <c r="AC15" s="21"/>
      <c r="AD15" s="21"/>
      <c r="AE15" s="21"/>
      <c r="AF15" s="21"/>
      <c r="AG15" s="21"/>
      <c r="AH15" s="21"/>
      <c r="AI15" s="20"/>
    </row>
    <row r="16" spans="1:35" s="1" customFormat="1" ht="23.25">
      <c r="A16" s="4" t="str">
        <f>IF(TRIM(F16)&lt;&gt;"",COUNTA($F$2:F16)&amp;"","")</f>
        <v/>
      </c>
      <c r="B16" s="5"/>
      <c r="C16" s="5"/>
      <c r="D16" s="6" t="s">
        <v>106</v>
      </c>
      <c r="E16" s="7"/>
      <c r="F16" s="5"/>
      <c r="G16" s="8"/>
      <c r="H16" s="8"/>
      <c r="I16" s="8"/>
      <c r="J16" s="8"/>
      <c r="K16" s="17"/>
      <c r="L16" s="32"/>
      <c r="Y16" s="20"/>
      <c r="Z16" s="21"/>
      <c r="AA16" s="21"/>
      <c r="AB16" s="21"/>
      <c r="AC16" s="21"/>
      <c r="AD16" s="21"/>
      <c r="AE16" s="21"/>
      <c r="AF16" s="21"/>
      <c r="AG16" s="21"/>
      <c r="AH16" s="21"/>
      <c r="AI16" s="20"/>
    </row>
    <row r="17" spans="1:35" s="1" customFormat="1" ht="18.75">
      <c r="A17" s="9" t="str">
        <f>IF(TRIM(F17)&lt;&gt;"",COUNTA($F$2:F17)&amp;"","")</f>
        <v>7</v>
      </c>
      <c r="B17" s="30" t="s">
        <v>35</v>
      </c>
      <c r="C17" s="11"/>
      <c r="D17" s="11" t="s">
        <v>47</v>
      </c>
      <c r="E17" s="12">
        <v>13</v>
      </c>
      <c r="F17" s="13" t="s">
        <v>9</v>
      </c>
      <c r="G17" s="14">
        <v>0</v>
      </c>
      <c r="H17" s="14">
        <v>0</v>
      </c>
      <c r="I17" s="18">
        <f>E17*H17</f>
        <v>0</v>
      </c>
      <c r="J17" s="18">
        <f>E17*G17</f>
        <v>0</v>
      </c>
      <c r="K17" s="19">
        <f>J17+I17</f>
        <v>0</v>
      </c>
      <c r="L17" s="32"/>
      <c r="Y17" s="20"/>
      <c r="Z17" s="21"/>
      <c r="AA17" s="21"/>
      <c r="AB17" s="21"/>
      <c r="AC17" s="21"/>
      <c r="AD17" s="21"/>
      <c r="AE17" s="21"/>
      <c r="AF17" s="21"/>
      <c r="AG17" s="21"/>
      <c r="AH17" s="21"/>
      <c r="AI17" s="20"/>
    </row>
    <row r="18" spans="1:35" s="1" customFormat="1" ht="23.25">
      <c r="A18" s="4" t="str">
        <f>IF(TRIM(F18)&lt;&gt;"",COUNTA($F$2:F18)&amp;"","")</f>
        <v/>
      </c>
      <c r="B18" s="5"/>
      <c r="C18" s="5"/>
      <c r="D18" s="6" t="s">
        <v>107</v>
      </c>
      <c r="E18" s="7"/>
      <c r="F18" s="5"/>
      <c r="G18" s="8"/>
      <c r="H18" s="8"/>
      <c r="I18" s="8"/>
      <c r="J18" s="8"/>
      <c r="K18" s="17"/>
      <c r="L18" s="32"/>
      <c r="Y18" s="20"/>
      <c r="Z18" s="21"/>
      <c r="AA18" s="21"/>
      <c r="AB18" s="21"/>
      <c r="AC18" s="21"/>
      <c r="AD18" s="21"/>
      <c r="AE18" s="21"/>
      <c r="AF18" s="21"/>
      <c r="AG18" s="21"/>
      <c r="AH18" s="21"/>
      <c r="AI18" s="20"/>
    </row>
    <row r="19" spans="1:35" s="1" customFormat="1" ht="18.75">
      <c r="A19" s="9" t="str">
        <f>IF(TRIM(F19)&lt;&gt;"",COUNTA($F$2:F19)&amp;"","")</f>
        <v>8</v>
      </c>
      <c r="B19" s="30" t="s">
        <v>35</v>
      </c>
      <c r="C19" s="11"/>
      <c r="D19" s="11" t="s">
        <v>47</v>
      </c>
      <c r="E19" s="12">
        <v>6</v>
      </c>
      <c r="F19" s="13" t="s">
        <v>9</v>
      </c>
      <c r="G19" s="14">
        <v>0</v>
      </c>
      <c r="H19" s="14">
        <v>0</v>
      </c>
      <c r="I19" s="18">
        <f>E19*H19</f>
        <v>0</v>
      </c>
      <c r="J19" s="18">
        <f>E19*G19</f>
        <v>0</v>
      </c>
      <c r="K19" s="19">
        <f>J19+I19</f>
        <v>0</v>
      </c>
      <c r="L19" s="32"/>
      <c r="Y19" s="20"/>
      <c r="Z19" s="21"/>
      <c r="AA19" s="21"/>
      <c r="AB19" s="21"/>
      <c r="AC19" s="21"/>
      <c r="AD19" s="21"/>
      <c r="AE19" s="21"/>
      <c r="AF19" s="21"/>
      <c r="AG19" s="21"/>
      <c r="AH19" s="21"/>
      <c r="AI19" s="20"/>
    </row>
    <row r="20" spans="1:35" s="1" customFormat="1" ht="23.25">
      <c r="A20" s="4" t="str">
        <f>IF(TRIM(F20)&lt;&gt;"",COUNTA($F$2:F20)&amp;"","")</f>
        <v/>
      </c>
      <c r="B20" s="5"/>
      <c r="C20" s="5"/>
      <c r="D20" s="6" t="s">
        <v>91</v>
      </c>
      <c r="E20" s="7"/>
      <c r="F20" s="5"/>
      <c r="G20" s="8"/>
      <c r="H20" s="8"/>
      <c r="I20" s="8"/>
      <c r="J20" s="8"/>
      <c r="K20" s="17"/>
      <c r="L20" s="32"/>
      <c r="Y20" s="20"/>
      <c r="Z20" s="21"/>
      <c r="AA20" s="21"/>
      <c r="AB20" s="21"/>
      <c r="AC20" s="21"/>
      <c r="AD20" s="21"/>
      <c r="AE20" s="21"/>
      <c r="AF20" s="21"/>
      <c r="AG20" s="21"/>
      <c r="AH20" s="21"/>
      <c r="AI20" s="20"/>
    </row>
    <row r="21" spans="1:35" s="1" customFormat="1" ht="18.75">
      <c r="A21" s="9" t="str">
        <f>IF(TRIM(F21)&lt;&gt;"",COUNTA($F$2:F21)&amp;"","")</f>
        <v>9</v>
      </c>
      <c r="B21" s="30" t="s">
        <v>35</v>
      </c>
      <c r="C21" s="11"/>
      <c r="D21" s="11" t="s">
        <v>47</v>
      </c>
      <c r="E21" s="12">
        <v>30</v>
      </c>
      <c r="F21" s="13" t="s">
        <v>9</v>
      </c>
      <c r="G21" s="14">
        <v>0</v>
      </c>
      <c r="H21" s="14">
        <v>0</v>
      </c>
      <c r="I21" s="18">
        <f>E21*H21</f>
        <v>0</v>
      </c>
      <c r="J21" s="18">
        <f>E21*G21</f>
        <v>0</v>
      </c>
      <c r="K21" s="19">
        <f>J21+I21</f>
        <v>0</v>
      </c>
      <c r="L21" s="32"/>
      <c r="Y21" s="20"/>
      <c r="Z21" s="21"/>
      <c r="AA21" s="21"/>
      <c r="AB21" s="21"/>
      <c r="AC21" s="21"/>
      <c r="AD21" s="21"/>
      <c r="AE21" s="21"/>
      <c r="AF21" s="21"/>
      <c r="AG21" s="21"/>
      <c r="AH21" s="21"/>
      <c r="AI21" s="20"/>
    </row>
    <row r="22" spans="1:35" s="1" customFormat="1" ht="23.25">
      <c r="A22" s="4" t="str">
        <f>IF(TRIM(F22)&lt;&gt;"",COUNTA($F$2:F22)&amp;"","")</f>
        <v/>
      </c>
      <c r="B22" s="5"/>
      <c r="C22" s="5"/>
      <c r="D22" s="6" t="s">
        <v>92</v>
      </c>
      <c r="E22" s="7"/>
      <c r="F22" s="5"/>
      <c r="G22" s="8"/>
      <c r="H22" s="8"/>
      <c r="I22" s="8"/>
      <c r="J22" s="8"/>
      <c r="K22" s="17"/>
      <c r="L22" s="32"/>
      <c r="Y22" s="20"/>
      <c r="Z22" s="21"/>
      <c r="AA22" s="21"/>
      <c r="AB22" s="21"/>
      <c r="AC22" s="21"/>
      <c r="AD22" s="21"/>
      <c r="AE22" s="21"/>
      <c r="AF22" s="21"/>
      <c r="AG22" s="21"/>
      <c r="AH22" s="21"/>
      <c r="AI22" s="20"/>
    </row>
    <row r="23" spans="1:35" s="1" customFormat="1" ht="18.75">
      <c r="A23" s="9" t="str">
        <f>IF(TRIM(F23)&lt;&gt;"",COUNTA($F$2:F23)&amp;"","")</f>
        <v>10</v>
      </c>
      <c r="B23" s="30" t="s">
        <v>35</v>
      </c>
      <c r="C23" s="11"/>
      <c r="D23" s="11" t="s">
        <v>47</v>
      </c>
      <c r="E23" s="12">
        <v>45</v>
      </c>
      <c r="F23" s="13" t="s">
        <v>9</v>
      </c>
      <c r="G23" s="14">
        <v>0</v>
      </c>
      <c r="H23" s="14">
        <v>0</v>
      </c>
      <c r="I23" s="18">
        <f>E23*H23</f>
        <v>0</v>
      </c>
      <c r="J23" s="18">
        <f>E23*G23</f>
        <v>0</v>
      </c>
      <c r="K23" s="19">
        <f>J23+I23</f>
        <v>0</v>
      </c>
      <c r="L23" s="32"/>
      <c r="Y23" s="20"/>
      <c r="Z23" s="21"/>
      <c r="AA23" s="21"/>
      <c r="AB23" s="21"/>
      <c r="AC23" s="21"/>
      <c r="AD23" s="21"/>
      <c r="AE23" s="21"/>
      <c r="AF23" s="21"/>
      <c r="AG23" s="21"/>
      <c r="AH23" s="21"/>
      <c r="AI23" s="20"/>
    </row>
    <row r="24" spans="1:35" s="1" customFormat="1" ht="23.25">
      <c r="A24" s="4" t="str">
        <f>IF(TRIM(F24)&lt;&gt;"",COUNTA($F$2:F24)&amp;"","")</f>
        <v/>
      </c>
      <c r="B24" s="5"/>
      <c r="C24" s="5"/>
      <c r="D24" s="6" t="s">
        <v>93</v>
      </c>
      <c r="E24" s="7"/>
      <c r="F24" s="5"/>
      <c r="G24" s="8"/>
      <c r="H24" s="8"/>
      <c r="I24" s="8"/>
      <c r="J24" s="8"/>
      <c r="K24" s="17"/>
      <c r="L24" s="32"/>
      <c r="Y24" s="20"/>
      <c r="Z24" s="21"/>
      <c r="AA24" s="21"/>
      <c r="AB24" s="21"/>
      <c r="AC24" s="21"/>
      <c r="AD24" s="21"/>
      <c r="AE24" s="21"/>
      <c r="AF24" s="21"/>
      <c r="AG24" s="21"/>
      <c r="AH24" s="21"/>
      <c r="AI24" s="20"/>
    </row>
    <row r="25" spans="1:35" s="1" customFormat="1" ht="18.75">
      <c r="A25" s="9" t="str">
        <f>IF(TRIM(F25)&lt;&gt;"",COUNTA($F$2:F25)&amp;"","")</f>
        <v>11</v>
      </c>
      <c r="B25" s="30" t="s">
        <v>35</v>
      </c>
      <c r="C25" s="11"/>
      <c r="D25" s="11" t="s">
        <v>47</v>
      </c>
      <c r="E25" s="12">
        <v>50</v>
      </c>
      <c r="F25" s="13" t="s">
        <v>9</v>
      </c>
      <c r="G25" s="14">
        <v>0</v>
      </c>
      <c r="H25" s="14">
        <v>0</v>
      </c>
      <c r="I25" s="18">
        <f>E25*H25</f>
        <v>0</v>
      </c>
      <c r="J25" s="18">
        <f>E25*G25</f>
        <v>0</v>
      </c>
      <c r="K25" s="19">
        <f>J25+I25</f>
        <v>0</v>
      </c>
      <c r="L25" s="32"/>
      <c r="Y25" s="20"/>
      <c r="Z25" s="21"/>
      <c r="AA25" s="21"/>
      <c r="AB25" s="21"/>
      <c r="AC25" s="21"/>
      <c r="AD25" s="21"/>
      <c r="AE25" s="21"/>
      <c r="AF25" s="21"/>
      <c r="AG25" s="21"/>
      <c r="AH25" s="21"/>
      <c r="AI25" s="20"/>
    </row>
    <row r="26" spans="1:35" s="1" customFormat="1" ht="23.25">
      <c r="A26" s="4" t="str">
        <f>IF(TRIM(F26)&lt;&gt;"",COUNTA($F$2:F26)&amp;"","")</f>
        <v/>
      </c>
      <c r="B26" s="5"/>
      <c r="C26" s="5"/>
      <c r="D26" s="6" t="s">
        <v>94</v>
      </c>
      <c r="E26" s="7"/>
      <c r="F26" s="5"/>
      <c r="G26" s="8"/>
      <c r="H26" s="8"/>
      <c r="I26" s="8"/>
      <c r="J26" s="8"/>
      <c r="K26" s="17"/>
      <c r="L26" s="32"/>
      <c r="Y26" s="20"/>
      <c r="Z26" s="21"/>
      <c r="AA26" s="21"/>
      <c r="AB26" s="21"/>
      <c r="AC26" s="21"/>
      <c r="AD26" s="21"/>
      <c r="AE26" s="21"/>
      <c r="AF26" s="21"/>
      <c r="AG26" s="21"/>
      <c r="AH26" s="21"/>
      <c r="AI26" s="20"/>
    </row>
    <row r="27" spans="1:35" s="1" customFormat="1" ht="18.75">
      <c r="A27" s="9" t="str">
        <f>IF(TRIM(F27)&lt;&gt;"",COUNTA($F$2:F27)&amp;"","")</f>
        <v>12</v>
      </c>
      <c r="B27" s="30" t="s">
        <v>35</v>
      </c>
      <c r="C27" s="11"/>
      <c r="D27" s="11" t="s">
        <v>47</v>
      </c>
      <c r="E27" s="12">
        <v>35</v>
      </c>
      <c r="F27" s="13" t="s">
        <v>9</v>
      </c>
      <c r="G27" s="14">
        <v>0</v>
      </c>
      <c r="H27" s="14">
        <v>0</v>
      </c>
      <c r="I27" s="18">
        <f>E27*H27</f>
        <v>0</v>
      </c>
      <c r="J27" s="18">
        <f>E27*G27</f>
        <v>0</v>
      </c>
      <c r="K27" s="19">
        <f>J27+I27</f>
        <v>0</v>
      </c>
      <c r="L27" s="32"/>
      <c r="Y27" s="20"/>
      <c r="Z27" s="21"/>
      <c r="AA27" s="21"/>
      <c r="AB27" s="21"/>
      <c r="AC27" s="21"/>
      <c r="AD27" s="21"/>
      <c r="AE27" s="21"/>
      <c r="AF27" s="21"/>
      <c r="AG27" s="21"/>
      <c r="AH27" s="21"/>
      <c r="AI27" s="20"/>
    </row>
    <row r="28" spans="1:35" s="1" customFormat="1" ht="23.25">
      <c r="A28" s="4" t="str">
        <f>IF(TRIM(F28)&lt;&gt;"",COUNTA($F$2:F28)&amp;"","")</f>
        <v/>
      </c>
      <c r="B28" s="5"/>
      <c r="C28" s="5"/>
      <c r="D28" s="6" t="s">
        <v>108</v>
      </c>
      <c r="E28" s="7"/>
      <c r="F28" s="5"/>
      <c r="G28" s="8"/>
      <c r="H28" s="8"/>
      <c r="I28" s="8"/>
      <c r="J28" s="8"/>
      <c r="K28" s="17"/>
      <c r="L28" s="32"/>
      <c r="Y28" s="20"/>
      <c r="Z28" s="21"/>
      <c r="AA28" s="21"/>
      <c r="AB28" s="21"/>
      <c r="AC28" s="21"/>
      <c r="AD28" s="21"/>
      <c r="AE28" s="21"/>
      <c r="AF28" s="21"/>
      <c r="AG28" s="21"/>
      <c r="AH28" s="21"/>
      <c r="AI28" s="20"/>
    </row>
    <row r="29" spans="1:35" s="1" customFormat="1" ht="18.75">
      <c r="A29" s="9" t="str">
        <f>IF(TRIM(F29)&lt;&gt;"",COUNTA($F$2:F29)&amp;"","")</f>
        <v>13</v>
      </c>
      <c r="B29" s="30" t="s">
        <v>35</v>
      </c>
      <c r="C29" s="11"/>
      <c r="D29" s="11" t="s">
        <v>47</v>
      </c>
      <c r="E29" s="12">
        <v>11</v>
      </c>
      <c r="F29" s="13" t="s">
        <v>9</v>
      </c>
      <c r="G29" s="14">
        <v>0</v>
      </c>
      <c r="H29" s="14">
        <v>0</v>
      </c>
      <c r="I29" s="18">
        <f>E29*H29</f>
        <v>0</v>
      </c>
      <c r="J29" s="18">
        <f>E29*G29</f>
        <v>0</v>
      </c>
      <c r="K29" s="19">
        <f>J29+I29</f>
        <v>0</v>
      </c>
      <c r="L29" s="32"/>
      <c r="Y29" s="20"/>
      <c r="Z29" s="21"/>
      <c r="AA29" s="21"/>
      <c r="AB29" s="21"/>
      <c r="AC29" s="21"/>
      <c r="AD29" s="21"/>
      <c r="AE29" s="21"/>
      <c r="AF29" s="21"/>
      <c r="AG29" s="21"/>
      <c r="AH29" s="21"/>
      <c r="AI29" s="20"/>
    </row>
    <row r="30" spans="1:35" s="1" customFormat="1" ht="23.25">
      <c r="A30" s="4" t="str">
        <f>IF(TRIM(F30)&lt;&gt;"",COUNTA($F$2:F30)&amp;"","")</f>
        <v/>
      </c>
      <c r="B30" s="5"/>
      <c r="C30" s="5"/>
      <c r="D30" s="6" t="s">
        <v>95</v>
      </c>
      <c r="E30" s="7"/>
      <c r="F30" s="5"/>
      <c r="G30" s="8"/>
      <c r="H30" s="8"/>
      <c r="I30" s="8"/>
      <c r="J30" s="8"/>
      <c r="K30" s="17"/>
      <c r="L30" s="32"/>
      <c r="Y30" s="20"/>
      <c r="Z30" s="21"/>
      <c r="AA30" s="21"/>
      <c r="AB30" s="21"/>
      <c r="AC30" s="21"/>
      <c r="AD30" s="21"/>
      <c r="AE30" s="21"/>
      <c r="AF30" s="21"/>
      <c r="AG30" s="21"/>
      <c r="AH30" s="21"/>
      <c r="AI30" s="20"/>
    </row>
    <row r="31" spans="1:35" s="1" customFormat="1" ht="18.75">
      <c r="A31" s="9" t="str">
        <f>IF(TRIM(F31)&lt;&gt;"",COUNTA($F$2:F31)&amp;"","")</f>
        <v>14</v>
      </c>
      <c r="B31" s="30" t="s">
        <v>35</v>
      </c>
      <c r="C31" s="11"/>
      <c r="D31" s="11" t="s">
        <v>47</v>
      </c>
      <c r="E31" s="16">
        <v>80</v>
      </c>
      <c r="F31" s="13" t="s">
        <v>9</v>
      </c>
      <c r="G31" s="14">
        <v>0</v>
      </c>
      <c r="H31" s="14">
        <v>0</v>
      </c>
      <c r="I31" s="18">
        <f>E31*H31</f>
        <v>0</v>
      </c>
      <c r="J31" s="18">
        <f>E31*G31</f>
        <v>0</v>
      </c>
      <c r="K31" s="19">
        <f>J31+I31</f>
        <v>0</v>
      </c>
      <c r="L31" s="32"/>
      <c r="Y31" s="20"/>
      <c r="Z31" s="21"/>
      <c r="AA31" s="21"/>
      <c r="AB31" s="21"/>
      <c r="AC31" s="21"/>
      <c r="AD31" s="21"/>
      <c r="AE31" s="21"/>
      <c r="AF31" s="21"/>
      <c r="AG31" s="21"/>
      <c r="AH31" s="21"/>
      <c r="AI31" s="20"/>
    </row>
    <row r="32" spans="1:35" s="1" customFormat="1" ht="23.25">
      <c r="A32" s="4" t="str">
        <f>IF(TRIM(F32)&lt;&gt;"",COUNTA($F$2:F32)&amp;"","")</f>
        <v/>
      </c>
      <c r="B32" s="5"/>
      <c r="C32" s="5"/>
      <c r="D32" s="6" t="s">
        <v>111</v>
      </c>
      <c r="E32" s="7"/>
      <c r="F32" s="5"/>
      <c r="G32" s="8"/>
      <c r="H32" s="8"/>
      <c r="I32" s="8"/>
      <c r="J32" s="8"/>
      <c r="K32" s="17"/>
      <c r="L32" s="32"/>
      <c r="Y32" s="20"/>
      <c r="Z32" s="21"/>
      <c r="AA32" s="21"/>
      <c r="AB32" s="21"/>
      <c r="AC32" s="21"/>
      <c r="AD32" s="21"/>
      <c r="AE32" s="21"/>
      <c r="AF32" s="21"/>
      <c r="AG32" s="21"/>
      <c r="AH32" s="21"/>
      <c r="AI32" s="20"/>
    </row>
    <row r="33" spans="1:35" s="1" customFormat="1" ht="18.75">
      <c r="A33" s="9" t="str">
        <f>IF(TRIM(F33)&lt;&gt;"",COUNTA($F$2:F33)&amp;"","")</f>
        <v>15</v>
      </c>
      <c r="B33" s="30" t="s">
        <v>35</v>
      </c>
      <c r="C33" s="11"/>
      <c r="D33" s="11" t="s">
        <v>47</v>
      </c>
      <c r="E33" s="12">
        <v>42</v>
      </c>
      <c r="F33" s="13" t="s">
        <v>9</v>
      </c>
      <c r="G33" s="14">
        <v>0</v>
      </c>
      <c r="H33" s="14">
        <v>0</v>
      </c>
      <c r="I33" s="18">
        <f>E33*H33</f>
        <v>0</v>
      </c>
      <c r="J33" s="18">
        <f>E33*G33</f>
        <v>0</v>
      </c>
      <c r="K33" s="19">
        <f>J33+I33</f>
        <v>0</v>
      </c>
      <c r="L33" s="32"/>
      <c r="Y33" s="20"/>
      <c r="Z33" s="21"/>
      <c r="AA33" s="21"/>
      <c r="AB33" s="21"/>
      <c r="AC33" s="21"/>
      <c r="AD33" s="21"/>
      <c r="AE33" s="21"/>
      <c r="AF33" s="21"/>
      <c r="AG33" s="21"/>
      <c r="AH33" s="21"/>
      <c r="AI33" s="20"/>
    </row>
    <row r="34" spans="1:35" s="1" customFormat="1" ht="23.25">
      <c r="A34" s="4" t="str">
        <f>IF(TRIM(F34)&lt;&gt;"",COUNTA($F$2:F34)&amp;"","")</f>
        <v/>
      </c>
      <c r="B34" s="5"/>
      <c r="C34" s="5"/>
      <c r="D34" s="6" t="s">
        <v>109</v>
      </c>
      <c r="E34" s="7"/>
      <c r="F34" s="5"/>
      <c r="G34" s="8"/>
      <c r="H34" s="8"/>
      <c r="I34" s="8"/>
      <c r="J34" s="8"/>
      <c r="K34" s="17"/>
      <c r="L34" s="32"/>
      <c r="Y34" s="20"/>
      <c r="Z34" s="21"/>
      <c r="AA34" s="21"/>
      <c r="AB34" s="21"/>
      <c r="AC34" s="21"/>
      <c r="AD34" s="21"/>
      <c r="AE34" s="21"/>
      <c r="AF34" s="21"/>
      <c r="AG34" s="21"/>
      <c r="AH34" s="21"/>
      <c r="AI34" s="20"/>
    </row>
    <row r="35" spans="1:35" s="1" customFormat="1" ht="18.75">
      <c r="A35" s="9" t="str">
        <f>IF(TRIM(F35)&lt;&gt;"",COUNTA($F$2:F35)&amp;"","")</f>
        <v>16</v>
      </c>
      <c r="B35" s="30" t="s">
        <v>35</v>
      </c>
      <c r="C35" s="11"/>
      <c r="D35" s="11" t="s">
        <v>47</v>
      </c>
      <c r="E35" s="12">
        <v>2</v>
      </c>
      <c r="F35" s="13" t="s">
        <v>9</v>
      </c>
      <c r="G35" s="14">
        <v>0</v>
      </c>
      <c r="H35" s="14">
        <v>0</v>
      </c>
      <c r="I35" s="18">
        <f>E35*H35</f>
        <v>0</v>
      </c>
      <c r="J35" s="18">
        <f>E35*G35</f>
        <v>0</v>
      </c>
      <c r="K35" s="19">
        <f>J35+I35</f>
        <v>0</v>
      </c>
      <c r="L35" s="32"/>
      <c r="Y35" s="20"/>
      <c r="Z35" s="21"/>
      <c r="AA35" s="21"/>
      <c r="AB35" s="21"/>
      <c r="AC35" s="21"/>
      <c r="AD35" s="21"/>
      <c r="AE35" s="21"/>
      <c r="AF35" s="21"/>
      <c r="AG35" s="21"/>
      <c r="AH35" s="21"/>
      <c r="AI35" s="20"/>
    </row>
    <row r="36" spans="1:35" s="1" customFormat="1" ht="23.25">
      <c r="A36" s="4" t="str">
        <f>IF(TRIM(F36)&lt;&gt;"",COUNTA($F$2:F36)&amp;"","")</f>
        <v/>
      </c>
      <c r="B36" s="5"/>
      <c r="C36" s="5"/>
      <c r="D36" s="6" t="s">
        <v>100</v>
      </c>
      <c r="E36" s="7"/>
      <c r="F36" s="5"/>
      <c r="G36" s="8"/>
      <c r="H36" s="8"/>
      <c r="I36" s="8"/>
      <c r="J36" s="8"/>
      <c r="K36" s="17"/>
      <c r="L36" s="32"/>
      <c r="Y36" s="20"/>
      <c r="Z36" s="21"/>
      <c r="AA36" s="21"/>
      <c r="AB36" s="21"/>
      <c r="AC36" s="21"/>
      <c r="AD36" s="21"/>
      <c r="AE36" s="21"/>
      <c r="AF36" s="21"/>
      <c r="AG36" s="21"/>
      <c r="AH36" s="21"/>
      <c r="AI36" s="20"/>
    </row>
    <row r="37" spans="1:35" s="1" customFormat="1" ht="18.75">
      <c r="A37" s="9" t="str">
        <f>IF(TRIM(F37)&lt;&gt;"",COUNTA($F$2:F37)&amp;"","")</f>
        <v>17</v>
      </c>
      <c r="B37" s="30" t="s">
        <v>35</v>
      </c>
      <c r="C37" s="11"/>
      <c r="D37" s="11" t="s">
        <v>47</v>
      </c>
      <c r="E37" s="12">
        <v>10</v>
      </c>
      <c r="F37" s="13" t="s">
        <v>9</v>
      </c>
      <c r="G37" s="14">
        <v>0</v>
      </c>
      <c r="H37" s="14">
        <v>0</v>
      </c>
      <c r="I37" s="18">
        <f>E37*H37</f>
        <v>0</v>
      </c>
      <c r="J37" s="18">
        <f>E37*G37</f>
        <v>0</v>
      </c>
      <c r="K37" s="19">
        <f>J37+I37</f>
        <v>0</v>
      </c>
      <c r="L37" s="32"/>
      <c r="Y37" s="20"/>
      <c r="Z37" s="21"/>
      <c r="AA37" s="21"/>
      <c r="AB37" s="21"/>
      <c r="AC37" s="21"/>
      <c r="AD37" s="21"/>
      <c r="AE37" s="21"/>
      <c r="AF37" s="21"/>
      <c r="AG37" s="21"/>
      <c r="AH37" s="21"/>
      <c r="AI37" s="20"/>
    </row>
    <row r="38" spans="1:35" s="1" customFormat="1" ht="23.25">
      <c r="A38" s="4" t="str">
        <f>IF(TRIM(F38)&lt;&gt;"",COUNTA($F$2:F38)&amp;"","")</f>
        <v/>
      </c>
      <c r="B38" s="5"/>
      <c r="C38" s="5"/>
      <c r="D38" s="6" t="s">
        <v>96</v>
      </c>
      <c r="E38" s="7"/>
      <c r="F38" s="5"/>
      <c r="G38" s="8"/>
      <c r="H38" s="8"/>
      <c r="I38" s="8"/>
      <c r="J38" s="8"/>
      <c r="K38" s="17"/>
      <c r="L38" s="32"/>
      <c r="Y38" s="20"/>
      <c r="Z38" s="21"/>
      <c r="AA38" s="21"/>
      <c r="AB38" s="21"/>
      <c r="AC38" s="21"/>
      <c r="AD38" s="21"/>
      <c r="AE38" s="21"/>
      <c r="AF38" s="21"/>
      <c r="AG38" s="21"/>
      <c r="AH38" s="21"/>
      <c r="AI38" s="20"/>
    </row>
    <row r="39" spans="1:35" s="1" customFormat="1" ht="18.75">
      <c r="A39" s="9" t="str">
        <f>IF(TRIM(F39)&lt;&gt;"",COUNTA($F$2:F39)&amp;"","")</f>
        <v>18</v>
      </c>
      <c r="B39" s="30" t="s">
        <v>35</v>
      </c>
      <c r="C39" s="11"/>
      <c r="D39" s="11" t="s">
        <v>47</v>
      </c>
      <c r="E39" s="12">
        <v>25</v>
      </c>
      <c r="F39" s="13" t="s">
        <v>9</v>
      </c>
      <c r="G39" s="14">
        <v>0</v>
      </c>
      <c r="H39" s="14">
        <v>0</v>
      </c>
      <c r="I39" s="18">
        <f>E39*H39</f>
        <v>0</v>
      </c>
      <c r="J39" s="18">
        <f>E39*G39</f>
        <v>0</v>
      </c>
      <c r="K39" s="19">
        <f>J39+I39</f>
        <v>0</v>
      </c>
      <c r="L39" s="32"/>
      <c r="Y39" s="20"/>
      <c r="Z39" s="21"/>
      <c r="AA39" s="21"/>
      <c r="AB39" s="21"/>
      <c r="AC39" s="21"/>
      <c r="AD39" s="21"/>
      <c r="AE39" s="21"/>
      <c r="AF39" s="21"/>
      <c r="AG39" s="21"/>
      <c r="AH39" s="21"/>
      <c r="AI39" s="20"/>
    </row>
    <row r="40" spans="1:35" s="1" customFormat="1" ht="23.25">
      <c r="A40" s="36"/>
      <c r="B40" s="37"/>
      <c r="C40" s="37"/>
      <c r="D40" s="38" t="s">
        <v>77</v>
      </c>
      <c r="E40" s="39"/>
      <c r="F40" s="37"/>
      <c r="G40" s="40"/>
      <c r="H40" s="40"/>
      <c r="I40" s="40"/>
      <c r="J40" s="40"/>
      <c r="K40" s="41">
        <f>SUM(K4:K39)</f>
        <v>0</v>
      </c>
      <c r="L40" s="33"/>
    </row>
    <row r="41" spans="1:35" s="1" customFormat="1" ht="23.25">
      <c r="A41" s="36"/>
      <c r="B41" s="37"/>
      <c r="C41" s="37"/>
      <c r="D41" s="38" t="s">
        <v>78</v>
      </c>
      <c r="E41" s="39"/>
      <c r="F41" s="37"/>
      <c r="G41" s="40"/>
      <c r="H41" s="40"/>
      <c r="I41" s="40"/>
      <c r="J41" s="40"/>
      <c r="K41" s="41"/>
      <c r="L41" s="33"/>
    </row>
    <row r="42" spans="1:35" s="1" customFormat="1" ht="23.25">
      <c r="A42" s="4"/>
      <c r="B42" s="5"/>
      <c r="C42" s="5"/>
      <c r="D42" s="6" t="s">
        <v>27</v>
      </c>
      <c r="E42" s="7"/>
      <c r="F42" s="5"/>
      <c r="G42" s="8"/>
      <c r="H42" s="8"/>
      <c r="I42" s="8"/>
      <c r="J42" s="8"/>
      <c r="K42" s="17"/>
      <c r="L42" s="32"/>
      <c r="Y42" s="20"/>
      <c r="Z42" s="21"/>
      <c r="AA42" s="21"/>
      <c r="AB42" s="21"/>
      <c r="AC42" s="21"/>
      <c r="AD42" s="21"/>
      <c r="AE42" s="21"/>
      <c r="AF42" s="21"/>
      <c r="AG42" s="21"/>
      <c r="AH42" s="21"/>
      <c r="AI42" s="20"/>
    </row>
    <row r="43" spans="1:35" s="1" customFormat="1" ht="18.75">
      <c r="A43" s="9" t="str">
        <f>IF(TRIM(F43)&lt;&gt;"",COUNTA($F$2:F43)&amp;"","")</f>
        <v>19</v>
      </c>
      <c r="B43" s="10" t="s">
        <v>35</v>
      </c>
      <c r="C43" s="11"/>
      <c r="D43" s="22" t="s">
        <v>36</v>
      </c>
      <c r="E43" s="12">
        <v>728</v>
      </c>
      <c r="F43" s="13" t="s">
        <v>9</v>
      </c>
      <c r="G43" s="14">
        <v>0</v>
      </c>
      <c r="H43" s="14">
        <v>0</v>
      </c>
      <c r="I43" s="18">
        <f t="shared" ref="I43:I50" si="6">E43*H43</f>
        <v>0</v>
      </c>
      <c r="J43" s="18">
        <f t="shared" ref="J43:J50" si="7">E43*G43</f>
        <v>0</v>
      </c>
      <c r="K43" s="19">
        <f>J43+I43</f>
        <v>0</v>
      </c>
      <c r="L43" s="32"/>
      <c r="Y43" s="20"/>
      <c r="Z43" s="21"/>
      <c r="AA43" s="21"/>
      <c r="AB43" s="21"/>
      <c r="AC43" s="21"/>
      <c r="AD43" s="21"/>
      <c r="AE43" s="21"/>
      <c r="AF43" s="21"/>
      <c r="AG43" s="21"/>
      <c r="AH43" s="21"/>
      <c r="AI43" s="20"/>
    </row>
    <row r="44" spans="1:35" s="1" customFormat="1" ht="18.75">
      <c r="A44" s="9" t="str">
        <f>IF(TRIM(F44)&lt;&gt;"",COUNTA($F$2:F44)&amp;"","")</f>
        <v>20</v>
      </c>
      <c r="B44" s="10" t="s">
        <v>35</v>
      </c>
      <c r="C44" s="11"/>
      <c r="D44" s="22" t="s">
        <v>33</v>
      </c>
      <c r="E44" s="12">
        <v>2515</v>
      </c>
      <c r="F44" s="13" t="s">
        <v>9</v>
      </c>
      <c r="G44" s="14">
        <v>0</v>
      </c>
      <c r="H44" s="14">
        <v>0</v>
      </c>
      <c r="I44" s="18">
        <f t="shared" ref="I44" si="8">E44*H44</f>
        <v>0</v>
      </c>
      <c r="J44" s="18">
        <f t="shared" ref="J44" si="9">E44*G44</f>
        <v>0</v>
      </c>
      <c r="K44" s="19">
        <f>J44+I44</f>
        <v>0</v>
      </c>
      <c r="L44" s="32"/>
      <c r="Y44" s="20"/>
      <c r="Z44" s="21"/>
      <c r="AA44" s="21"/>
      <c r="AB44" s="21"/>
      <c r="AC44" s="21"/>
      <c r="AD44" s="21"/>
      <c r="AE44" s="21"/>
      <c r="AF44" s="21"/>
      <c r="AG44" s="21"/>
      <c r="AH44" s="21"/>
      <c r="AI44" s="20"/>
    </row>
    <row r="45" spans="1:35" s="1" customFormat="1" ht="23.25">
      <c r="A45" s="4"/>
      <c r="B45" s="5"/>
      <c r="C45" s="5"/>
      <c r="D45" s="6" t="s">
        <v>88</v>
      </c>
      <c r="E45" s="7"/>
      <c r="F45" s="5"/>
      <c r="G45" s="8"/>
      <c r="H45" s="8"/>
      <c r="I45" s="8"/>
      <c r="J45" s="8"/>
      <c r="K45" s="17"/>
      <c r="L45" s="32"/>
      <c r="Y45" s="20"/>
      <c r="Z45" s="21"/>
      <c r="AA45" s="21"/>
      <c r="AB45" s="21"/>
      <c r="AC45" s="21"/>
      <c r="AD45" s="21"/>
      <c r="AE45" s="21"/>
      <c r="AF45" s="21"/>
      <c r="AG45" s="21"/>
      <c r="AH45" s="21"/>
      <c r="AI45" s="20"/>
    </row>
    <row r="46" spans="1:35" s="1" customFormat="1" ht="18.75">
      <c r="A46" s="9" t="str">
        <f>IF(TRIM(F46)&lt;&gt;"",COUNTA($F$2:F46)&amp;"","")</f>
        <v>21</v>
      </c>
      <c r="B46" s="10" t="s">
        <v>35</v>
      </c>
      <c r="C46" s="11"/>
      <c r="D46" s="22" t="s">
        <v>33</v>
      </c>
      <c r="E46" s="12">
        <f>212*5</f>
        <v>1060</v>
      </c>
      <c r="F46" s="13" t="s">
        <v>9</v>
      </c>
      <c r="G46" s="14">
        <v>0</v>
      </c>
      <c r="H46" s="14">
        <v>0</v>
      </c>
      <c r="I46" s="18">
        <f t="shared" ref="I46" si="10">E46*H46</f>
        <v>0</v>
      </c>
      <c r="J46" s="18">
        <f t="shared" ref="J46" si="11">E46*G46</f>
        <v>0</v>
      </c>
      <c r="K46" s="19">
        <f>J46+I46</f>
        <v>0</v>
      </c>
      <c r="L46" s="32"/>
      <c r="Y46" s="20"/>
      <c r="Z46" s="21"/>
      <c r="AA46" s="21"/>
      <c r="AB46" s="21"/>
      <c r="AC46" s="21"/>
      <c r="AD46" s="21"/>
      <c r="AE46" s="21"/>
      <c r="AF46" s="21"/>
      <c r="AG46" s="21"/>
      <c r="AH46" s="21"/>
      <c r="AI46" s="20"/>
    </row>
    <row r="47" spans="1:35" s="1" customFormat="1" ht="23.25">
      <c r="A47" s="4" t="str">
        <f>IF(TRIM(F47)&lt;&gt;"",COUNTA($F$2:F47)&amp;"","")</f>
        <v/>
      </c>
      <c r="B47" s="5"/>
      <c r="C47" s="5"/>
      <c r="D47" s="6" t="s">
        <v>89</v>
      </c>
      <c r="E47" s="7"/>
      <c r="F47" s="5"/>
      <c r="G47" s="8"/>
      <c r="H47" s="8"/>
      <c r="I47" s="8"/>
      <c r="J47" s="8"/>
      <c r="K47" s="17"/>
      <c r="L47" s="32"/>
      <c r="Y47" s="20"/>
      <c r="Z47" s="21"/>
      <c r="AA47" s="21"/>
      <c r="AB47" s="21"/>
      <c r="AC47" s="21"/>
      <c r="AD47" s="21"/>
      <c r="AE47" s="21"/>
      <c r="AF47" s="21"/>
      <c r="AG47" s="21"/>
      <c r="AH47" s="21"/>
      <c r="AI47" s="20"/>
    </row>
    <row r="48" spans="1:35" s="1" customFormat="1" ht="18.75">
      <c r="A48" s="9" t="str">
        <f>IF(TRIM(F48)&lt;&gt;"",COUNTA($F$2:F48)&amp;"","")</f>
        <v>22</v>
      </c>
      <c r="B48" s="10" t="s">
        <v>35</v>
      </c>
      <c r="C48" s="11"/>
      <c r="D48" s="22" t="s">
        <v>33</v>
      </c>
      <c r="E48" s="12">
        <f>219*5</f>
        <v>1095</v>
      </c>
      <c r="F48" s="13" t="s">
        <v>9</v>
      </c>
      <c r="G48" s="14">
        <v>0</v>
      </c>
      <c r="H48" s="14">
        <v>0</v>
      </c>
      <c r="I48" s="18">
        <f t="shared" si="6"/>
        <v>0</v>
      </c>
      <c r="J48" s="18">
        <f t="shared" si="7"/>
        <v>0</v>
      </c>
      <c r="K48" s="19">
        <f>J48+I48</f>
        <v>0</v>
      </c>
      <c r="L48" s="32"/>
      <c r="Y48" s="20"/>
      <c r="Z48" s="21"/>
      <c r="AA48" s="21"/>
      <c r="AB48" s="21"/>
      <c r="AC48" s="21"/>
      <c r="AD48" s="21"/>
      <c r="AE48" s="21"/>
      <c r="AF48" s="21"/>
      <c r="AG48" s="21"/>
      <c r="AH48" s="21"/>
      <c r="AI48" s="20"/>
    </row>
    <row r="49" spans="1:35" s="1" customFormat="1" ht="23.25">
      <c r="A49" s="4" t="str">
        <f>IF(TRIM(F49)&lt;&gt;"",COUNTA($F$2:F49)&amp;"","")</f>
        <v/>
      </c>
      <c r="B49" s="5"/>
      <c r="C49" s="5"/>
      <c r="D49" s="6" t="s">
        <v>90</v>
      </c>
      <c r="E49" s="7"/>
      <c r="F49" s="5"/>
      <c r="G49" s="8"/>
      <c r="H49" s="8"/>
      <c r="I49" s="8"/>
      <c r="J49" s="8"/>
      <c r="K49" s="17"/>
      <c r="L49" s="32"/>
      <c r="Y49" s="20"/>
      <c r="Z49" s="21"/>
      <c r="AA49" s="21"/>
      <c r="AB49" s="21"/>
      <c r="AC49" s="21"/>
      <c r="AD49" s="21"/>
      <c r="AE49" s="21"/>
      <c r="AF49" s="21"/>
      <c r="AG49" s="21"/>
      <c r="AH49" s="21"/>
      <c r="AI49" s="20"/>
    </row>
    <row r="50" spans="1:35" s="1" customFormat="1" ht="18.75">
      <c r="A50" s="9" t="str">
        <f>IF(TRIM(F50)&lt;&gt;"",COUNTA($F$2:F50)&amp;"","")</f>
        <v>23</v>
      </c>
      <c r="B50" s="10" t="s">
        <v>35</v>
      </c>
      <c r="C50" s="11"/>
      <c r="D50" s="22" t="s">
        <v>33</v>
      </c>
      <c r="E50" s="12">
        <f>243*5</f>
        <v>1215</v>
      </c>
      <c r="F50" s="13" t="s">
        <v>9</v>
      </c>
      <c r="G50" s="14">
        <v>0</v>
      </c>
      <c r="H50" s="14">
        <v>0</v>
      </c>
      <c r="I50" s="18">
        <f t="shared" si="6"/>
        <v>0</v>
      </c>
      <c r="J50" s="18">
        <f t="shared" si="7"/>
        <v>0</v>
      </c>
      <c r="K50" s="19">
        <f>J50+I50</f>
        <v>0</v>
      </c>
      <c r="L50" s="32"/>
      <c r="Y50" s="20"/>
      <c r="Z50" s="21"/>
      <c r="AA50" s="21"/>
      <c r="AB50" s="21"/>
      <c r="AC50" s="21"/>
      <c r="AD50" s="21"/>
      <c r="AE50" s="21"/>
      <c r="AF50" s="21"/>
      <c r="AG50" s="21"/>
      <c r="AH50" s="21"/>
      <c r="AI50" s="20"/>
    </row>
    <row r="51" spans="1:35" s="1" customFormat="1" ht="23.25">
      <c r="A51" s="4" t="str">
        <f>IF(TRIM(F51)&lt;&gt;"",COUNTA($F$2:F51)&amp;"","")</f>
        <v/>
      </c>
      <c r="B51" s="5"/>
      <c r="C51" s="5"/>
      <c r="D51" s="6" t="s">
        <v>110</v>
      </c>
      <c r="E51" s="7"/>
      <c r="F51" s="5"/>
      <c r="G51" s="8"/>
      <c r="H51" s="8"/>
      <c r="I51" s="8"/>
      <c r="J51" s="8"/>
      <c r="K51" s="17"/>
      <c r="L51" s="32"/>
      <c r="Y51" s="20"/>
      <c r="Z51" s="21"/>
      <c r="AA51" s="21"/>
      <c r="AB51" s="21"/>
      <c r="AC51" s="21"/>
      <c r="AD51" s="21"/>
      <c r="AE51" s="21"/>
      <c r="AF51" s="21"/>
      <c r="AG51" s="21"/>
      <c r="AH51" s="21"/>
      <c r="AI51" s="20"/>
    </row>
    <row r="52" spans="1:35" s="1" customFormat="1" ht="18.75">
      <c r="A52" s="9" t="str">
        <f>IF(TRIM(F52)&lt;&gt;"",COUNTA($F$2:F52)&amp;"","")</f>
        <v>24</v>
      </c>
      <c r="B52" s="10" t="s">
        <v>35</v>
      </c>
      <c r="C52" s="11"/>
      <c r="D52" s="22" t="s">
        <v>33</v>
      </c>
      <c r="E52" s="12">
        <f>171*4</f>
        <v>684</v>
      </c>
      <c r="F52" s="13" t="s">
        <v>9</v>
      </c>
      <c r="G52" s="14">
        <v>0</v>
      </c>
      <c r="H52" s="14">
        <v>0</v>
      </c>
      <c r="I52" s="18">
        <f t="shared" ref="I52:I56" si="12">E52*H52</f>
        <v>0</v>
      </c>
      <c r="J52" s="18">
        <f t="shared" ref="J52:J56" si="13">E52*G52</f>
        <v>0</v>
      </c>
      <c r="K52" s="19">
        <f>J52+I52</f>
        <v>0</v>
      </c>
      <c r="L52" s="32"/>
      <c r="Y52" s="20"/>
      <c r="Z52" s="21"/>
      <c r="AA52" s="21"/>
      <c r="AB52" s="21"/>
      <c r="AC52" s="21"/>
      <c r="AD52" s="21"/>
      <c r="AE52" s="21"/>
      <c r="AF52" s="21"/>
      <c r="AG52" s="21"/>
      <c r="AH52" s="21"/>
      <c r="AI52" s="20"/>
    </row>
    <row r="53" spans="1:35" s="1" customFormat="1" ht="23.25">
      <c r="A53" s="4" t="str">
        <f>IF(TRIM(F53)&lt;&gt;"",COUNTA($F$2:F53)&amp;"","")</f>
        <v/>
      </c>
      <c r="B53" s="5"/>
      <c r="C53" s="5"/>
      <c r="D53" s="6" t="s">
        <v>105</v>
      </c>
      <c r="E53" s="7"/>
      <c r="F53" s="5"/>
      <c r="G53" s="8"/>
      <c r="H53" s="8"/>
      <c r="I53" s="8"/>
      <c r="J53" s="8"/>
      <c r="K53" s="17"/>
      <c r="L53" s="32"/>
      <c r="Y53" s="20"/>
      <c r="Z53" s="21"/>
      <c r="AA53" s="21"/>
      <c r="AB53" s="21"/>
      <c r="AC53" s="21"/>
      <c r="AD53" s="21"/>
      <c r="AE53" s="21"/>
      <c r="AF53" s="21"/>
      <c r="AG53" s="21"/>
      <c r="AH53" s="21"/>
      <c r="AI53" s="20"/>
    </row>
    <row r="54" spans="1:35" s="1" customFormat="1" ht="18.75">
      <c r="A54" s="9" t="str">
        <f>IF(TRIM(F54)&lt;&gt;"",COUNTA($F$2:F54)&amp;"","")</f>
        <v>25</v>
      </c>
      <c r="B54" s="10" t="s">
        <v>35</v>
      </c>
      <c r="C54" s="11"/>
      <c r="D54" s="22" t="s">
        <v>33</v>
      </c>
      <c r="E54" s="12">
        <v>230</v>
      </c>
      <c r="F54" s="13" t="s">
        <v>9</v>
      </c>
      <c r="G54" s="14">
        <v>0</v>
      </c>
      <c r="H54" s="14">
        <v>0</v>
      </c>
      <c r="I54" s="18">
        <f t="shared" si="12"/>
        <v>0</v>
      </c>
      <c r="J54" s="18">
        <f t="shared" si="13"/>
        <v>0</v>
      </c>
      <c r="K54" s="19">
        <f>J54+I54</f>
        <v>0</v>
      </c>
      <c r="L54" s="32"/>
      <c r="Y54" s="20"/>
      <c r="Z54" s="21"/>
      <c r="AA54" s="21"/>
      <c r="AB54" s="21"/>
      <c r="AC54" s="21"/>
      <c r="AD54" s="21"/>
      <c r="AE54" s="21"/>
      <c r="AF54" s="21"/>
      <c r="AG54" s="21"/>
      <c r="AH54" s="21"/>
      <c r="AI54" s="20"/>
    </row>
    <row r="55" spans="1:35" s="1" customFormat="1" ht="23.25">
      <c r="A55" s="4" t="str">
        <f>IF(TRIM(F55)&lt;&gt;"",COUNTA($F$2:F55)&amp;"","")</f>
        <v/>
      </c>
      <c r="B55" s="5"/>
      <c r="C55" s="5"/>
      <c r="D55" s="6" t="s">
        <v>106</v>
      </c>
      <c r="E55" s="7"/>
      <c r="F55" s="5"/>
      <c r="G55" s="8"/>
      <c r="H55" s="8"/>
      <c r="I55" s="8"/>
      <c r="J55" s="8"/>
      <c r="K55" s="17"/>
      <c r="L55" s="32"/>
      <c r="Y55" s="20"/>
      <c r="Z55" s="21"/>
      <c r="AA55" s="21"/>
      <c r="AB55" s="21"/>
      <c r="AC55" s="21"/>
      <c r="AD55" s="21"/>
      <c r="AE55" s="21"/>
      <c r="AF55" s="21"/>
      <c r="AG55" s="21"/>
      <c r="AH55" s="21"/>
      <c r="AI55" s="20"/>
    </row>
    <row r="56" spans="1:35" s="1" customFormat="1" ht="18.75">
      <c r="A56" s="9" t="str">
        <f>IF(TRIM(F56)&lt;&gt;"",COUNTA($F$2:F56)&amp;"","")</f>
        <v>26</v>
      </c>
      <c r="B56" s="10" t="s">
        <v>35</v>
      </c>
      <c r="C56" s="11"/>
      <c r="D56" s="22" t="s">
        <v>33</v>
      </c>
      <c r="E56" s="12">
        <v>244</v>
      </c>
      <c r="F56" s="13" t="s">
        <v>9</v>
      </c>
      <c r="G56" s="14">
        <v>0</v>
      </c>
      <c r="H56" s="14">
        <v>0</v>
      </c>
      <c r="I56" s="18">
        <f t="shared" si="12"/>
        <v>0</v>
      </c>
      <c r="J56" s="18">
        <f t="shared" si="13"/>
        <v>0</v>
      </c>
      <c r="K56" s="19">
        <f>J56+I56</f>
        <v>0</v>
      </c>
      <c r="L56" s="32"/>
      <c r="Y56" s="20"/>
      <c r="Z56" s="21"/>
      <c r="AA56" s="21"/>
      <c r="AB56" s="21"/>
      <c r="AC56" s="21"/>
      <c r="AD56" s="21"/>
      <c r="AE56" s="21"/>
      <c r="AF56" s="21"/>
      <c r="AG56" s="21"/>
      <c r="AH56" s="21"/>
      <c r="AI56" s="20"/>
    </row>
    <row r="57" spans="1:35" s="1" customFormat="1" ht="23.25">
      <c r="A57" s="4" t="str">
        <f>IF(TRIM(F57)&lt;&gt;"",COUNTA($F$2:F57)&amp;"","")</f>
        <v/>
      </c>
      <c r="B57" s="5"/>
      <c r="C57" s="5"/>
      <c r="D57" s="6" t="s">
        <v>107</v>
      </c>
      <c r="E57" s="7"/>
      <c r="F57" s="5"/>
      <c r="G57" s="8"/>
      <c r="H57" s="8"/>
      <c r="I57" s="8"/>
      <c r="J57" s="8"/>
      <c r="K57" s="17"/>
      <c r="L57" s="32"/>
      <c r="Y57" s="20"/>
      <c r="Z57" s="21"/>
      <c r="AA57" s="21"/>
      <c r="AB57" s="21"/>
      <c r="AC57" s="21"/>
      <c r="AD57" s="21"/>
      <c r="AE57" s="21"/>
      <c r="AF57" s="21"/>
      <c r="AG57" s="21"/>
      <c r="AH57" s="21"/>
      <c r="AI57" s="20"/>
    </row>
    <row r="58" spans="1:35" s="1" customFormat="1" ht="18.75">
      <c r="A58" s="9" t="str">
        <f>IF(TRIM(F58)&lt;&gt;"",COUNTA($F$2:F58)&amp;"","")</f>
        <v>27</v>
      </c>
      <c r="B58" s="10" t="s">
        <v>35</v>
      </c>
      <c r="C58" s="11"/>
      <c r="D58" s="22" t="s">
        <v>33</v>
      </c>
      <c r="E58" s="12">
        <v>205</v>
      </c>
      <c r="F58" s="13" t="s">
        <v>9</v>
      </c>
      <c r="G58" s="14">
        <v>0</v>
      </c>
      <c r="H58" s="14">
        <v>0</v>
      </c>
      <c r="I58" s="18">
        <f t="shared" ref="I58:I62" si="14">E58*H58</f>
        <v>0</v>
      </c>
      <c r="J58" s="18">
        <f t="shared" ref="J58:J62" si="15">E58*G58</f>
        <v>0</v>
      </c>
      <c r="K58" s="19">
        <f>J58+I58</f>
        <v>0</v>
      </c>
      <c r="L58" s="32"/>
      <c r="Y58" s="20"/>
      <c r="Z58" s="21"/>
      <c r="AA58" s="21"/>
      <c r="AB58" s="21"/>
      <c r="AC58" s="21"/>
      <c r="AD58" s="21"/>
      <c r="AE58" s="21"/>
      <c r="AF58" s="21"/>
      <c r="AG58" s="21"/>
      <c r="AH58" s="21"/>
      <c r="AI58" s="20"/>
    </row>
    <row r="59" spans="1:35" s="1" customFormat="1" ht="23.25">
      <c r="A59" s="4" t="str">
        <f>IF(TRIM(F59)&lt;&gt;"",COUNTA($F$2:F59)&amp;"","")</f>
        <v/>
      </c>
      <c r="B59" s="5"/>
      <c r="C59" s="5"/>
      <c r="D59" s="6" t="s">
        <v>91</v>
      </c>
      <c r="E59" s="7"/>
      <c r="F59" s="5"/>
      <c r="G59" s="8"/>
      <c r="H59" s="8"/>
      <c r="I59" s="8"/>
      <c r="J59" s="8"/>
      <c r="K59" s="17"/>
      <c r="L59" s="32"/>
      <c r="Y59" s="20"/>
      <c r="Z59" s="21"/>
      <c r="AA59" s="21"/>
      <c r="AB59" s="21"/>
      <c r="AC59" s="21"/>
      <c r="AD59" s="21"/>
      <c r="AE59" s="21"/>
      <c r="AF59" s="21"/>
      <c r="AG59" s="21"/>
      <c r="AH59" s="21"/>
      <c r="AI59" s="20"/>
    </row>
    <row r="60" spans="1:35" s="1" customFormat="1" ht="18.75">
      <c r="A60" s="9" t="str">
        <f>IF(TRIM(F60)&lt;&gt;"",COUNTA($F$2:F60)&amp;"","")</f>
        <v>28</v>
      </c>
      <c r="B60" s="10" t="s">
        <v>35</v>
      </c>
      <c r="C60" s="11"/>
      <c r="D60" s="22" t="s">
        <v>33</v>
      </c>
      <c r="E60" s="12">
        <f>168*5</f>
        <v>840</v>
      </c>
      <c r="F60" s="13" t="s">
        <v>9</v>
      </c>
      <c r="G60" s="14">
        <v>0</v>
      </c>
      <c r="H60" s="14">
        <v>0</v>
      </c>
      <c r="I60" s="18">
        <f t="shared" si="14"/>
        <v>0</v>
      </c>
      <c r="J60" s="18">
        <f t="shared" si="15"/>
        <v>0</v>
      </c>
      <c r="K60" s="19">
        <f>J60+I60</f>
        <v>0</v>
      </c>
      <c r="L60" s="32"/>
      <c r="Y60" s="20"/>
      <c r="Z60" s="21"/>
      <c r="AA60" s="21"/>
      <c r="AB60" s="21"/>
      <c r="AC60" s="21"/>
      <c r="AD60" s="21"/>
      <c r="AE60" s="21"/>
      <c r="AF60" s="21"/>
      <c r="AG60" s="21"/>
      <c r="AH60" s="21"/>
      <c r="AI60" s="20"/>
    </row>
    <row r="61" spans="1:35" s="1" customFormat="1" ht="23.25">
      <c r="A61" s="4" t="str">
        <f>IF(TRIM(F61)&lt;&gt;"",COUNTA($F$2:F61)&amp;"","")</f>
        <v/>
      </c>
      <c r="B61" s="5"/>
      <c r="C61" s="5"/>
      <c r="D61" s="6" t="s">
        <v>92</v>
      </c>
      <c r="E61" s="7"/>
      <c r="F61" s="5"/>
      <c r="G61" s="8"/>
      <c r="H61" s="8"/>
      <c r="I61" s="8"/>
      <c r="J61" s="8"/>
      <c r="K61" s="17"/>
      <c r="L61" s="32"/>
      <c r="Y61" s="20"/>
      <c r="Z61" s="21"/>
      <c r="AA61" s="21"/>
      <c r="AB61" s="21"/>
      <c r="AC61" s="21"/>
      <c r="AD61" s="21"/>
      <c r="AE61" s="21"/>
      <c r="AF61" s="21"/>
      <c r="AG61" s="21"/>
      <c r="AH61" s="21"/>
      <c r="AI61" s="20"/>
    </row>
    <row r="62" spans="1:35" s="1" customFormat="1" ht="18.75">
      <c r="A62" s="9" t="str">
        <f>IF(TRIM(F62)&lt;&gt;"",COUNTA($F$2:F62)&amp;"","")</f>
        <v>29</v>
      </c>
      <c r="B62" s="10" t="s">
        <v>35</v>
      </c>
      <c r="C62" s="11"/>
      <c r="D62" s="22" t="s">
        <v>33</v>
      </c>
      <c r="E62" s="12">
        <f>190*5</f>
        <v>950</v>
      </c>
      <c r="F62" s="13" t="s">
        <v>9</v>
      </c>
      <c r="G62" s="14">
        <v>0</v>
      </c>
      <c r="H62" s="14">
        <v>0</v>
      </c>
      <c r="I62" s="18">
        <f t="shared" si="14"/>
        <v>0</v>
      </c>
      <c r="J62" s="18">
        <f t="shared" si="15"/>
        <v>0</v>
      </c>
      <c r="K62" s="19">
        <f>J62+I62</f>
        <v>0</v>
      </c>
      <c r="L62" s="32"/>
      <c r="Y62" s="20"/>
      <c r="Z62" s="21"/>
      <c r="AA62" s="21"/>
      <c r="AB62" s="21"/>
      <c r="AC62" s="21"/>
      <c r="AD62" s="21"/>
      <c r="AE62" s="21"/>
      <c r="AF62" s="21"/>
      <c r="AG62" s="21"/>
      <c r="AH62" s="21"/>
      <c r="AI62" s="20"/>
    </row>
    <row r="63" spans="1:35" s="1" customFormat="1" ht="23.25">
      <c r="A63" s="4" t="str">
        <f>IF(TRIM(F63)&lt;&gt;"",COUNTA($F$2:F63)&amp;"","")</f>
        <v/>
      </c>
      <c r="B63" s="5"/>
      <c r="C63" s="5"/>
      <c r="D63" s="6" t="s">
        <v>93</v>
      </c>
      <c r="E63" s="7"/>
      <c r="F63" s="5"/>
      <c r="G63" s="8"/>
      <c r="H63" s="8"/>
      <c r="I63" s="8"/>
      <c r="J63" s="8"/>
      <c r="K63" s="17"/>
      <c r="L63" s="32"/>
      <c r="Y63" s="20"/>
      <c r="Z63" s="21"/>
      <c r="AA63" s="21"/>
      <c r="AB63" s="21"/>
      <c r="AC63" s="21"/>
      <c r="AD63" s="21"/>
      <c r="AE63" s="21"/>
      <c r="AF63" s="21"/>
      <c r="AG63" s="21"/>
      <c r="AH63" s="21"/>
      <c r="AI63" s="20"/>
    </row>
    <row r="64" spans="1:35" s="1" customFormat="1" ht="18.75">
      <c r="A64" s="9" t="str">
        <f>IF(TRIM(F64)&lt;&gt;"",COUNTA($F$2:F64)&amp;"","")</f>
        <v>30</v>
      </c>
      <c r="B64" s="10" t="s">
        <v>35</v>
      </c>
      <c r="C64" s="11"/>
      <c r="D64" s="22" t="s">
        <v>33</v>
      </c>
      <c r="E64" s="12">
        <f>180*5</f>
        <v>900</v>
      </c>
      <c r="F64" s="13" t="s">
        <v>9</v>
      </c>
      <c r="G64" s="14">
        <v>0</v>
      </c>
      <c r="H64" s="14">
        <v>0</v>
      </c>
      <c r="I64" s="18">
        <f t="shared" ref="I64:I68" si="16">E64*H64</f>
        <v>0</v>
      </c>
      <c r="J64" s="18">
        <f t="shared" ref="J64:J68" si="17">E64*G64</f>
        <v>0</v>
      </c>
      <c r="K64" s="19">
        <f>J64+I64</f>
        <v>0</v>
      </c>
      <c r="L64" s="32"/>
      <c r="Y64" s="20"/>
      <c r="Z64" s="21"/>
      <c r="AA64" s="21"/>
      <c r="AB64" s="21"/>
      <c r="AC64" s="21"/>
      <c r="AD64" s="21"/>
      <c r="AE64" s="21"/>
      <c r="AF64" s="21"/>
      <c r="AG64" s="21"/>
      <c r="AH64" s="21"/>
      <c r="AI64" s="20"/>
    </row>
    <row r="65" spans="1:35" s="1" customFormat="1" ht="23.25">
      <c r="A65" s="4" t="str">
        <f>IF(TRIM(F65)&lt;&gt;"",COUNTA($F$2:F65)&amp;"","")</f>
        <v/>
      </c>
      <c r="B65" s="5"/>
      <c r="C65" s="5"/>
      <c r="D65" s="6" t="s">
        <v>94</v>
      </c>
      <c r="E65" s="7"/>
      <c r="F65" s="5"/>
      <c r="G65" s="8"/>
      <c r="H65" s="8"/>
      <c r="I65" s="8"/>
      <c r="J65" s="8"/>
      <c r="K65" s="17"/>
      <c r="L65" s="32"/>
      <c r="Y65" s="20"/>
      <c r="Z65" s="21"/>
      <c r="AA65" s="21"/>
      <c r="AB65" s="21"/>
      <c r="AC65" s="21"/>
      <c r="AD65" s="21"/>
      <c r="AE65" s="21"/>
      <c r="AF65" s="21"/>
      <c r="AG65" s="21"/>
      <c r="AH65" s="21"/>
      <c r="AI65" s="20"/>
    </row>
    <row r="66" spans="1:35" s="1" customFormat="1" ht="18.75">
      <c r="A66" s="9" t="str">
        <f>IF(TRIM(F66)&lt;&gt;"",COUNTA($F$2:F66)&amp;"","")</f>
        <v>31</v>
      </c>
      <c r="B66" s="10" t="s">
        <v>35</v>
      </c>
      <c r="C66" s="11"/>
      <c r="D66" s="22" t="s">
        <v>33</v>
      </c>
      <c r="E66" s="12">
        <f>188*5</f>
        <v>940</v>
      </c>
      <c r="F66" s="13" t="s">
        <v>9</v>
      </c>
      <c r="G66" s="14">
        <v>0</v>
      </c>
      <c r="H66" s="14">
        <v>0</v>
      </c>
      <c r="I66" s="18">
        <f t="shared" si="16"/>
        <v>0</v>
      </c>
      <c r="J66" s="18">
        <f t="shared" si="17"/>
        <v>0</v>
      </c>
      <c r="K66" s="19">
        <f>J66+I66</f>
        <v>0</v>
      </c>
      <c r="L66" s="32"/>
      <c r="Y66" s="20"/>
      <c r="Z66" s="21"/>
      <c r="AA66" s="21"/>
      <c r="AB66" s="21"/>
      <c r="AC66" s="21"/>
      <c r="AD66" s="21"/>
      <c r="AE66" s="21"/>
      <c r="AF66" s="21"/>
      <c r="AG66" s="21"/>
      <c r="AH66" s="21"/>
      <c r="AI66" s="20"/>
    </row>
    <row r="67" spans="1:35" s="1" customFormat="1" ht="23.25">
      <c r="A67" s="4" t="str">
        <f>IF(TRIM(F67)&lt;&gt;"",COUNTA($F$2:F67)&amp;"","")</f>
        <v/>
      </c>
      <c r="B67" s="5"/>
      <c r="C67" s="5"/>
      <c r="D67" s="6" t="s">
        <v>108</v>
      </c>
      <c r="E67" s="7"/>
      <c r="F67" s="5"/>
      <c r="G67" s="8"/>
      <c r="H67" s="8"/>
      <c r="I67" s="8"/>
      <c r="J67" s="8"/>
      <c r="K67" s="17"/>
      <c r="L67" s="32"/>
      <c r="Y67" s="20"/>
      <c r="Z67" s="21"/>
      <c r="AA67" s="21"/>
      <c r="AB67" s="21"/>
      <c r="AC67" s="21"/>
      <c r="AD67" s="21"/>
      <c r="AE67" s="21"/>
      <c r="AF67" s="21"/>
      <c r="AG67" s="21"/>
      <c r="AH67" s="21"/>
      <c r="AI67" s="20"/>
    </row>
    <row r="68" spans="1:35" s="1" customFormat="1" ht="18.75">
      <c r="A68" s="9" t="str">
        <f>IF(TRIM(F68)&lt;&gt;"",COUNTA($F$2:F68)&amp;"","")</f>
        <v>32</v>
      </c>
      <c r="B68" s="10" t="s">
        <v>35</v>
      </c>
      <c r="C68" s="11"/>
      <c r="D68" s="22" t="s">
        <v>33</v>
      </c>
      <c r="E68" s="12">
        <v>225</v>
      </c>
      <c r="F68" s="13" t="s">
        <v>9</v>
      </c>
      <c r="G68" s="14">
        <v>0</v>
      </c>
      <c r="H68" s="14">
        <v>0</v>
      </c>
      <c r="I68" s="18">
        <f t="shared" si="16"/>
        <v>0</v>
      </c>
      <c r="J68" s="18">
        <f t="shared" si="17"/>
        <v>0</v>
      </c>
      <c r="K68" s="19">
        <f>J68+I68</f>
        <v>0</v>
      </c>
      <c r="L68" s="32"/>
      <c r="Y68" s="20"/>
      <c r="Z68" s="21"/>
      <c r="AA68" s="21"/>
      <c r="AB68" s="21"/>
      <c r="AC68" s="21"/>
      <c r="AD68" s="21"/>
      <c r="AE68" s="21"/>
      <c r="AF68" s="21"/>
      <c r="AG68" s="21"/>
      <c r="AH68" s="21"/>
      <c r="AI68" s="20"/>
    </row>
    <row r="69" spans="1:35" s="1" customFormat="1" ht="23.25">
      <c r="A69" s="4" t="str">
        <f>IF(TRIM(F69)&lt;&gt;"",COUNTA($F$2:F69)&amp;"","")</f>
        <v/>
      </c>
      <c r="B69" s="5"/>
      <c r="C69" s="5"/>
      <c r="D69" s="6" t="s">
        <v>95</v>
      </c>
      <c r="E69" s="7"/>
      <c r="F69" s="5"/>
      <c r="G69" s="8"/>
      <c r="H69" s="8"/>
      <c r="I69" s="8"/>
      <c r="J69" s="8"/>
      <c r="K69" s="17"/>
      <c r="L69" s="32"/>
      <c r="Y69" s="20"/>
      <c r="Z69" s="21"/>
      <c r="AA69" s="21"/>
      <c r="AB69" s="21"/>
      <c r="AC69" s="21"/>
      <c r="AD69" s="21"/>
      <c r="AE69" s="21"/>
      <c r="AF69" s="21"/>
      <c r="AG69" s="21"/>
      <c r="AH69" s="21"/>
      <c r="AI69" s="20"/>
    </row>
    <row r="70" spans="1:35" s="1" customFormat="1" ht="18.75">
      <c r="A70" s="9" t="str">
        <f>IF(TRIM(F70)&lt;&gt;"",COUNTA($F$2:F70)&amp;"","")</f>
        <v>33</v>
      </c>
      <c r="B70" s="10" t="s">
        <v>35</v>
      </c>
      <c r="C70" s="11"/>
      <c r="D70" s="22" t="s">
        <v>33</v>
      </c>
      <c r="E70" s="12">
        <f>315*5</f>
        <v>1575</v>
      </c>
      <c r="F70" s="13" t="s">
        <v>9</v>
      </c>
      <c r="G70" s="14">
        <v>0</v>
      </c>
      <c r="H70" s="14">
        <v>0</v>
      </c>
      <c r="I70" s="18">
        <f t="shared" ref="I70:I82" si="18">E70*H70</f>
        <v>0</v>
      </c>
      <c r="J70" s="18">
        <f t="shared" ref="J70:J82" si="19">E70*G70</f>
        <v>0</v>
      </c>
      <c r="K70" s="19">
        <f>J70+I70</f>
        <v>0</v>
      </c>
      <c r="L70" s="32"/>
      <c r="Y70" s="20"/>
      <c r="Z70" s="21"/>
      <c r="AA70" s="21"/>
      <c r="AB70" s="21"/>
      <c r="AC70" s="21"/>
      <c r="AD70" s="21"/>
      <c r="AE70" s="21"/>
      <c r="AF70" s="21"/>
      <c r="AG70" s="21"/>
      <c r="AH70" s="21"/>
      <c r="AI70" s="20"/>
    </row>
    <row r="71" spans="1:35" s="1" customFormat="1" ht="23.25">
      <c r="A71" s="4" t="str">
        <f>IF(TRIM(F71)&lt;&gt;"",COUNTA($F$2:F71)&amp;"","")</f>
        <v/>
      </c>
      <c r="B71" s="5"/>
      <c r="C71" s="5"/>
      <c r="D71" s="6" t="s">
        <v>111</v>
      </c>
      <c r="E71" s="7"/>
      <c r="F71" s="5"/>
      <c r="G71" s="8"/>
      <c r="H71" s="8"/>
      <c r="I71" s="8"/>
      <c r="J71" s="8"/>
      <c r="K71" s="17"/>
      <c r="L71" s="32"/>
      <c r="Y71" s="20"/>
      <c r="Z71" s="21"/>
      <c r="AA71" s="21"/>
      <c r="AB71" s="21"/>
      <c r="AC71" s="21"/>
      <c r="AD71" s="21"/>
      <c r="AE71" s="21"/>
      <c r="AF71" s="21"/>
      <c r="AG71" s="21"/>
      <c r="AH71" s="21"/>
      <c r="AI71" s="20"/>
    </row>
    <row r="72" spans="1:35" s="1" customFormat="1" ht="18.75">
      <c r="A72" s="9" t="str">
        <f>IF(TRIM(F72)&lt;&gt;"",COUNTA($F$2:F72)&amp;"","")</f>
        <v>34</v>
      </c>
      <c r="B72" s="10" t="s">
        <v>35</v>
      </c>
      <c r="C72" s="11"/>
      <c r="D72" s="22" t="s">
        <v>33</v>
      </c>
      <c r="E72" s="12">
        <f>234*5</f>
        <v>1170</v>
      </c>
      <c r="F72" s="13" t="s">
        <v>9</v>
      </c>
      <c r="G72" s="14">
        <v>0</v>
      </c>
      <c r="H72" s="14">
        <v>0</v>
      </c>
      <c r="I72" s="18">
        <f t="shared" si="18"/>
        <v>0</v>
      </c>
      <c r="J72" s="18">
        <f t="shared" si="19"/>
        <v>0</v>
      </c>
      <c r="K72" s="19">
        <f>J72+I72</f>
        <v>0</v>
      </c>
      <c r="L72" s="32"/>
      <c r="Y72" s="20"/>
      <c r="Z72" s="21"/>
      <c r="AA72" s="21"/>
      <c r="AB72" s="21"/>
      <c r="AC72" s="21"/>
      <c r="AD72" s="21"/>
      <c r="AE72" s="21"/>
      <c r="AF72" s="21"/>
      <c r="AG72" s="21"/>
      <c r="AH72" s="21"/>
      <c r="AI72" s="20"/>
    </row>
    <row r="73" spans="1:35" s="1" customFormat="1" ht="23.25">
      <c r="A73" s="4" t="str">
        <f>IF(TRIM(F73)&lt;&gt;"",COUNTA($F$2:F73)&amp;"","")</f>
        <v/>
      </c>
      <c r="B73" s="5"/>
      <c r="C73" s="5"/>
      <c r="D73" s="6" t="s">
        <v>97</v>
      </c>
      <c r="E73" s="7"/>
      <c r="F73" s="5"/>
      <c r="G73" s="8"/>
      <c r="H73" s="8"/>
      <c r="I73" s="8"/>
      <c r="J73" s="8"/>
      <c r="K73" s="17"/>
      <c r="L73" s="32"/>
      <c r="Y73" s="20"/>
      <c r="Z73" s="21"/>
      <c r="AA73" s="21"/>
      <c r="AB73" s="21"/>
      <c r="AC73" s="21"/>
      <c r="AD73" s="21"/>
      <c r="AE73" s="21"/>
      <c r="AF73" s="21"/>
      <c r="AG73" s="21"/>
      <c r="AH73" s="21"/>
      <c r="AI73" s="20"/>
    </row>
    <row r="74" spans="1:35" s="1" customFormat="1" ht="18.75">
      <c r="A74" s="9" t="str">
        <f>IF(TRIM(F74)&lt;&gt;"",COUNTA($F$2:F74)&amp;"","")</f>
        <v>35</v>
      </c>
      <c r="B74" s="10" t="s">
        <v>35</v>
      </c>
      <c r="C74" s="11"/>
      <c r="D74" s="22" t="s">
        <v>33</v>
      </c>
      <c r="E74" s="12">
        <f>130*5</f>
        <v>650</v>
      </c>
      <c r="F74" s="13" t="s">
        <v>9</v>
      </c>
      <c r="G74" s="14">
        <v>0</v>
      </c>
      <c r="H74" s="14">
        <v>0</v>
      </c>
      <c r="I74" s="18">
        <f t="shared" ref="I74" si="20">E74*H74</f>
        <v>0</v>
      </c>
      <c r="J74" s="18">
        <f t="shared" ref="J74" si="21">E74*G74</f>
        <v>0</v>
      </c>
      <c r="K74" s="19">
        <f>J74+I74</f>
        <v>0</v>
      </c>
      <c r="L74" s="32"/>
      <c r="Y74" s="20"/>
      <c r="Z74" s="21"/>
      <c r="AA74" s="21"/>
      <c r="AB74" s="21"/>
      <c r="AC74" s="21"/>
      <c r="AD74" s="21"/>
      <c r="AE74" s="21"/>
      <c r="AF74" s="21"/>
      <c r="AG74" s="21"/>
      <c r="AH74" s="21"/>
      <c r="AI74" s="20"/>
    </row>
    <row r="75" spans="1:35" s="1" customFormat="1" ht="23.25">
      <c r="A75" s="4" t="str">
        <f>IF(TRIM(F75)&lt;&gt;"",COUNTA($F$2:F75)&amp;"","")</f>
        <v/>
      </c>
      <c r="B75" s="5"/>
      <c r="C75" s="5"/>
      <c r="D75" s="6" t="s">
        <v>98</v>
      </c>
      <c r="E75" s="7"/>
      <c r="F75" s="5"/>
      <c r="G75" s="8"/>
      <c r="H75" s="8"/>
      <c r="I75" s="8"/>
      <c r="J75" s="8"/>
      <c r="K75" s="17"/>
      <c r="L75" s="32"/>
      <c r="Y75" s="20"/>
      <c r="Z75" s="21"/>
      <c r="AA75" s="21"/>
      <c r="AB75" s="21"/>
      <c r="AC75" s="21"/>
      <c r="AD75" s="21"/>
      <c r="AE75" s="21"/>
      <c r="AF75" s="21"/>
      <c r="AG75" s="21"/>
      <c r="AH75" s="21"/>
      <c r="AI75" s="20"/>
    </row>
    <row r="76" spans="1:35" s="1" customFormat="1" ht="18.75">
      <c r="A76" s="9" t="str">
        <f>IF(TRIM(F76)&lt;&gt;"",COUNTA($F$2:F76)&amp;"","")</f>
        <v>36</v>
      </c>
      <c r="B76" s="10" t="s">
        <v>35</v>
      </c>
      <c r="C76" s="11"/>
      <c r="D76" s="22" t="s">
        <v>33</v>
      </c>
      <c r="E76" s="12">
        <f>130*5</f>
        <v>650</v>
      </c>
      <c r="F76" s="13" t="s">
        <v>9</v>
      </c>
      <c r="G76" s="14">
        <v>0</v>
      </c>
      <c r="H76" s="14">
        <v>0</v>
      </c>
      <c r="I76" s="18">
        <f t="shared" ref="I76" si="22">E76*H76</f>
        <v>0</v>
      </c>
      <c r="J76" s="18">
        <f t="shared" ref="J76" si="23">E76*G76</f>
        <v>0</v>
      </c>
      <c r="K76" s="19">
        <f>J76+I76</f>
        <v>0</v>
      </c>
      <c r="L76" s="32"/>
      <c r="Y76" s="20"/>
      <c r="Z76" s="21"/>
      <c r="AA76" s="21"/>
      <c r="AB76" s="21"/>
      <c r="AC76" s="21"/>
      <c r="AD76" s="21"/>
      <c r="AE76" s="21"/>
      <c r="AF76" s="21"/>
      <c r="AG76" s="21"/>
      <c r="AH76" s="21"/>
      <c r="AI76" s="20"/>
    </row>
    <row r="77" spans="1:35" s="1" customFormat="1" ht="23.25">
      <c r="A77" s="4" t="str">
        <f>IF(TRIM(F77)&lt;&gt;"",COUNTA($F$2:F77)&amp;"","")</f>
        <v/>
      </c>
      <c r="B77" s="5"/>
      <c r="C77" s="5"/>
      <c r="D77" s="6" t="s">
        <v>112</v>
      </c>
      <c r="E77" s="7"/>
      <c r="F77" s="5"/>
      <c r="G77" s="8"/>
      <c r="H77" s="8"/>
      <c r="I77" s="8"/>
      <c r="J77" s="8"/>
      <c r="K77" s="17"/>
      <c r="L77" s="32"/>
      <c r="Y77" s="20"/>
      <c r="Z77" s="21"/>
      <c r="AA77" s="21"/>
      <c r="AB77" s="21"/>
      <c r="AC77" s="21"/>
      <c r="AD77" s="21"/>
      <c r="AE77" s="21"/>
      <c r="AF77" s="21"/>
      <c r="AG77" s="21"/>
      <c r="AH77" s="21"/>
      <c r="AI77" s="20"/>
    </row>
    <row r="78" spans="1:35" s="1" customFormat="1" ht="18.75">
      <c r="A78" s="9" t="str">
        <f>IF(TRIM(F78)&lt;&gt;"",COUNTA($F$2:F78)&amp;"","")</f>
        <v>37</v>
      </c>
      <c r="B78" s="10" t="s">
        <v>35</v>
      </c>
      <c r="C78" s="11"/>
      <c r="D78" s="22" t="s">
        <v>33</v>
      </c>
      <c r="E78" s="12">
        <v>1300</v>
      </c>
      <c r="F78" s="13" t="s">
        <v>9</v>
      </c>
      <c r="G78" s="14">
        <v>0</v>
      </c>
      <c r="H78" s="14">
        <v>0</v>
      </c>
      <c r="I78" s="18">
        <f t="shared" ref="I78" si="24">E78*H78</f>
        <v>0</v>
      </c>
      <c r="J78" s="18">
        <f t="shared" ref="J78" si="25">E78*G78</f>
        <v>0</v>
      </c>
      <c r="K78" s="19">
        <f>J78+I78</f>
        <v>0</v>
      </c>
      <c r="L78" s="32"/>
      <c r="Y78" s="20"/>
      <c r="Z78" s="21"/>
      <c r="AA78" s="21"/>
      <c r="AB78" s="21"/>
      <c r="AC78" s="21"/>
      <c r="AD78" s="21"/>
      <c r="AE78" s="21"/>
      <c r="AF78" s="21"/>
      <c r="AG78" s="21"/>
      <c r="AH78" s="21"/>
      <c r="AI78" s="20"/>
    </row>
    <row r="79" spans="1:35" s="1" customFormat="1" ht="23.25">
      <c r="A79" s="4" t="str">
        <f>IF(TRIM(F79)&lt;&gt;"",COUNTA($F$2:F79)&amp;"","")</f>
        <v/>
      </c>
      <c r="B79" s="5"/>
      <c r="C79" s="5"/>
      <c r="D79" s="6" t="s">
        <v>99</v>
      </c>
      <c r="E79" s="7"/>
      <c r="F79" s="5"/>
      <c r="G79" s="8"/>
      <c r="H79" s="8"/>
      <c r="I79" s="8"/>
      <c r="J79" s="8"/>
      <c r="K79" s="17"/>
      <c r="L79" s="32"/>
      <c r="Y79" s="20"/>
      <c r="Z79" s="21"/>
      <c r="AA79" s="21"/>
      <c r="AB79" s="21"/>
      <c r="AC79" s="21"/>
      <c r="AD79" s="21"/>
      <c r="AE79" s="21"/>
      <c r="AF79" s="21"/>
      <c r="AG79" s="21"/>
      <c r="AH79" s="21"/>
      <c r="AI79" s="20"/>
    </row>
    <row r="80" spans="1:35" s="1" customFormat="1" ht="18.75">
      <c r="A80" s="9" t="str">
        <f>IF(TRIM(F80)&lt;&gt;"",COUNTA($F$2:F80)&amp;"","")</f>
        <v>38</v>
      </c>
      <c r="B80" s="10" t="s">
        <v>35</v>
      </c>
      <c r="C80" s="11"/>
      <c r="D80" s="22" t="s">
        <v>33</v>
      </c>
      <c r="E80" s="12">
        <f>141*5</f>
        <v>705</v>
      </c>
      <c r="F80" s="13" t="s">
        <v>9</v>
      </c>
      <c r="G80" s="14">
        <v>0</v>
      </c>
      <c r="H80" s="14">
        <v>0</v>
      </c>
      <c r="I80" s="18">
        <f t="shared" ref="I80" si="26">E80*H80</f>
        <v>0</v>
      </c>
      <c r="J80" s="18">
        <f t="shared" ref="J80" si="27">E80*G80</f>
        <v>0</v>
      </c>
      <c r="K80" s="19">
        <f>J80+I80</f>
        <v>0</v>
      </c>
      <c r="L80" s="32"/>
      <c r="Y80" s="20"/>
      <c r="Z80" s="21"/>
      <c r="AA80" s="21"/>
      <c r="AB80" s="21"/>
      <c r="AC80" s="21"/>
      <c r="AD80" s="21"/>
      <c r="AE80" s="21"/>
      <c r="AF80" s="21"/>
      <c r="AG80" s="21"/>
      <c r="AH80" s="21"/>
      <c r="AI80" s="20"/>
    </row>
    <row r="81" spans="1:35" s="1" customFormat="1" ht="23.25">
      <c r="A81" s="4" t="str">
        <f>IF(TRIM(F81)&lt;&gt;"",COUNTA($F$2:F81)&amp;"","")</f>
        <v/>
      </c>
      <c r="B81" s="5"/>
      <c r="C81" s="5"/>
      <c r="D81" s="6" t="s">
        <v>109</v>
      </c>
      <c r="E81" s="7"/>
      <c r="F81" s="5"/>
      <c r="G81" s="8"/>
      <c r="H81" s="8"/>
      <c r="I81" s="8"/>
      <c r="J81" s="8"/>
      <c r="K81" s="17"/>
      <c r="L81" s="32"/>
      <c r="Y81" s="20"/>
      <c r="Z81" s="21"/>
      <c r="AA81" s="21"/>
      <c r="AB81" s="21"/>
      <c r="AC81" s="21"/>
      <c r="AD81" s="21"/>
      <c r="AE81" s="21"/>
      <c r="AF81" s="21"/>
      <c r="AG81" s="21"/>
      <c r="AH81" s="21"/>
      <c r="AI81" s="20"/>
    </row>
    <row r="82" spans="1:35" s="1" customFormat="1" ht="18.75">
      <c r="A82" s="9" t="str">
        <f>IF(TRIM(F82)&lt;&gt;"",COUNTA($F$2:F82)&amp;"","")</f>
        <v>39</v>
      </c>
      <c r="B82" s="10" t="s">
        <v>35</v>
      </c>
      <c r="C82" s="11"/>
      <c r="D82" s="22" t="s">
        <v>33</v>
      </c>
      <c r="E82" s="12">
        <v>141</v>
      </c>
      <c r="F82" s="13" t="s">
        <v>9</v>
      </c>
      <c r="G82" s="14">
        <v>0</v>
      </c>
      <c r="H82" s="14">
        <v>0</v>
      </c>
      <c r="I82" s="18">
        <f t="shared" si="18"/>
        <v>0</v>
      </c>
      <c r="J82" s="18">
        <f t="shared" si="19"/>
        <v>0</v>
      </c>
      <c r="K82" s="19">
        <f>J82+I82</f>
        <v>0</v>
      </c>
      <c r="L82" s="32"/>
      <c r="Y82" s="20"/>
      <c r="Z82" s="21"/>
      <c r="AA82" s="21"/>
      <c r="AB82" s="21"/>
      <c r="AC82" s="21"/>
      <c r="AD82" s="21"/>
      <c r="AE82" s="21"/>
      <c r="AF82" s="21"/>
      <c r="AG82" s="21"/>
      <c r="AH82" s="21"/>
      <c r="AI82" s="20"/>
    </row>
    <row r="83" spans="1:35" s="1" customFormat="1" ht="23.25">
      <c r="A83" s="4" t="str">
        <f>IF(TRIM(F83)&lt;&gt;"",COUNTA($F$2:F83)&amp;"","")</f>
        <v/>
      </c>
      <c r="B83" s="5"/>
      <c r="C83" s="5"/>
      <c r="D83" s="6" t="s">
        <v>100</v>
      </c>
      <c r="E83" s="7"/>
      <c r="F83" s="5"/>
      <c r="G83" s="8"/>
      <c r="H83" s="8"/>
      <c r="I83" s="8"/>
      <c r="J83" s="8"/>
      <c r="K83" s="17"/>
      <c r="L83" s="32"/>
      <c r="Y83" s="20"/>
      <c r="Z83" s="21"/>
      <c r="AA83" s="21"/>
      <c r="AB83" s="21"/>
      <c r="AC83" s="21"/>
      <c r="AD83" s="21"/>
      <c r="AE83" s="21"/>
      <c r="AF83" s="21"/>
      <c r="AG83" s="21"/>
      <c r="AH83" s="21"/>
      <c r="AI83" s="20"/>
    </row>
    <row r="84" spans="1:35" s="1" customFormat="1" ht="18.75">
      <c r="A84" s="9" t="str">
        <f>IF(TRIM(F84)&lt;&gt;"",COUNTA($F$2:F84)&amp;"","")</f>
        <v>40</v>
      </c>
      <c r="B84" s="10" t="s">
        <v>35</v>
      </c>
      <c r="C84" s="11"/>
      <c r="D84" s="22" t="s">
        <v>33</v>
      </c>
      <c r="E84" s="12">
        <f>136*5</f>
        <v>680</v>
      </c>
      <c r="F84" s="13" t="s">
        <v>9</v>
      </c>
      <c r="G84" s="14">
        <v>0</v>
      </c>
      <c r="H84" s="14">
        <v>0</v>
      </c>
      <c r="I84" s="18">
        <f t="shared" ref="I84:I88" si="28">E84*H84</f>
        <v>0</v>
      </c>
      <c r="J84" s="18">
        <f t="shared" ref="J84:J88" si="29">E84*G84</f>
        <v>0</v>
      </c>
      <c r="K84" s="19">
        <f>J84+I84</f>
        <v>0</v>
      </c>
      <c r="L84" s="32"/>
      <c r="Y84" s="20"/>
      <c r="Z84" s="21"/>
      <c r="AA84" s="21"/>
      <c r="AB84" s="21"/>
      <c r="AC84" s="21"/>
      <c r="AD84" s="21"/>
      <c r="AE84" s="21"/>
      <c r="AF84" s="21"/>
      <c r="AG84" s="21"/>
      <c r="AH84" s="21"/>
      <c r="AI84" s="20"/>
    </row>
    <row r="85" spans="1:35" s="1" customFormat="1" ht="23.25">
      <c r="A85" s="4" t="str">
        <f>IF(TRIM(F85)&lt;&gt;"",COUNTA($F$2:F85)&amp;"","")</f>
        <v/>
      </c>
      <c r="B85" s="5"/>
      <c r="C85" s="5"/>
      <c r="D85" s="6" t="s">
        <v>101</v>
      </c>
      <c r="E85" s="7"/>
      <c r="F85" s="5"/>
      <c r="G85" s="8"/>
      <c r="H85" s="8"/>
      <c r="I85" s="8"/>
      <c r="J85" s="8"/>
      <c r="K85" s="17"/>
      <c r="L85" s="32"/>
      <c r="Y85" s="20"/>
      <c r="Z85" s="21"/>
      <c r="AA85" s="21"/>
      <c r="AB85" s="21"/>
      <c r="AC85" s="21"/>
      <c r="AD85" s="21"/>
      <c r="AE85" s="21"/>
      <c r="AF85" s="21"/>
      <c r="AG85" s="21"/>
      <c r="AH85" s="21"/>
      <c r="AI85" s="20"/>
    </row>
    <row r="86" spans="1:35" s="1" customFormat="1" ht="18.75">
      <c r="A86" s="9" t="str">
        <f>IF(TRIM(F86)&lt;&gt;"",COUNTA($F$2:F86)&amp;"","")</f>
        <v>41</v>
      </c>
      <c r="B86" s="10" t="s">
        <v>35</v>
      </c>
      <c r="C86" s="11"/>
      <c r="D86" s="22" t="s">
        <v>33</v>
      </c>
      <c r="E86" s="12">
        <f>152*5</f>
        <v>760</v>
      </c>
      <c r="F86" s="13" t="s">
        <v>9</v>
      </c>
      <c r="G86" s="14">
        <v>0</v>
      </c>
      <c r="H86" s="14">
        <v>0</v>
      </c>
      <c r="I86" s="18">
        <f t="shared" ref="I86" si="30">E86*H86</f>
        <v>0</v>
      </c>
      <c r="J86" s="18">
        <f t="shared" ref="J86" si="31">E86*G86</f>
        <v>0</v>
      </c>
      <c r="K86" s="19">
        <f>J86+I86</f>
        <v>0</v>
      </c>
      <c r="L86" s="32"/>
      <c r="Y86" s="20"/>
      <c r="Z86" s="21"/>
      <c r="AA86" s="21"/>
      <c r="AB86" s="21"/>
      <c r="AC86" s="21"/>
      <c r="AD86" s="21"/>
      <c r="AE86" s="21"/>
      <c r="AF86" s="21"/>
      <c r="AG86" s="21"/>
      <c r="AH86" s="21"/>
      <c r="AI86" s="20"/>
    </row>
    <row r="87" spans="1:35" s="1" customFormat="1" ht="23.25">
      <c r="A87" s="4" t="str">
        <f>IF(TRIM(F87)&lt;&gt;"",COUNTA($F$2:F87)&amp;"","")</f>
        <v/>
      </c>
      <c r="B87" s="5"/>
      <c r="C87" s="5"/>
      <c r="D87" s="6" t="s">
        <v>96</v>
      </c>
      <c r="E87" s="7"/>
      <c r="F87" s="5"/>
      <c r="G87" s="8"/>
      <c r="H87" s="8"/>
      <c r="I87" s="8"/>
      <c r="J87" s="8"/>
      <c r="K87" s="17"/>
      <c r="L87" s="32"/>
      <c r="Y87" s="20"/>
      <c r="Z87" s="21"/>
      <c r="AA87" s="21"/>
      <c r="AB87" s="21"/>
      <c r="AC87" s="21"/>
      <c r="AD87" s="21"/>
      <c r="AE87" s="21"/>
      <c r="AF87" s="21"/>
      <c r="AG87" s="21"/>
      <c r="AH87" s="21"/>
      <c r="AI87" s="20"/>
    </row>
    <row r="88" spans="1:35" s="1" customFormat="1" ht="18.75">
      <c r="A88" s="9" t="str">
        <f>IF(TRIM(F88)&lt;&gt;"",COUNTA($F$2:F88)&amp;"","")</f>
        <v>42</v>
      </c>
      <c r="B88" s="10" t="s">
        <v>35</v>
      </c>
      <c r="C88" s="11"/>
      <c r="D88" s="22" t="s">
        <v>33</v>
      </c>
      <c r="E88" s="12">
        <f>140*5</f>
        <v>700</v>
      </c>
      <c r="F88" s="13" t="s">
        <v>9</v>
      </c>
      <c r="G88" s="14">
        <v>0</v>
      </c>
      <c r="H88" s="14">
        <v>0</v>
      </c>
      <c r="I88" s="18">
        <f t="shared" si="28"/>
        <v>0</v>
      </c>
      <c r="J88" s="18">
        <f t="shared" si="29"/>
        <v>0</v>
      </c>
      <c r="K88" s="19">
        <f>J88+I88</f>
        <v>0</v>
      </c>
      <c r="L88" s="32"/>
      <c r="Y88" s="20"/>
      <c r="Z88" s="21"/>
      <c r="AA88" s="21"/>
      <c r="AB88" s="21"/>
      <c r="AC88" s="21"/>
      <c r="AD88" s="21"/>
      <c r="AE88" s="21"/>
      <c r="AF88" s="21"/>
      <c r="AG88" s="21"/>
      <c r="AH88" s="21"/>
      <c r="AI88" s="20"/>
    </row>
    <row r="89" spans="1:35" s="1" customFormat="1" ht="23.25">
      <c r="A89" s="36"/>
      <c r="B89" s="37"/>
      <c r="C89" s="37"/>
      <c r="D89" s="38" t="s">
        <v>79</v>
      </c>
      <c r="E89" s="39"/>
      <c r="F89" s="37"/>
      <c r="G89" s="40"/>
      <c r="H89" s="40"/>
      <c r="I89" s="40"/>
      <c r="J89" s="40"/>
      <c r="K89" s="41">
        <f>SUM(K41:K88)</f>
        <v>0</v>
      </c>
      <c r="L89" s="33"/>
    </row>
    <row r="90" spans="1:35" s="1" customFormat="1" ht="23.25">
      <c r="A90" s="36"/>
      <c r="B90" s="37"/>
      <c r="C90" s="37"/>
      <c r="D90" s="38" t="s">
        <v>80</v>
      </c>
      <c r="E90" s="39"/>
      <c r="F90" s="37"/>
      <c r="G90" s="40"/>
      <c r="H90" s="40"/>
      <c r="I90" s="40"/>
      <c r="J90" s="40"/>
      <c r="K90" s="41"/>
      <c r="L90" s="33"/>
    </row>
    <row r="91" spans="1:35" s="1" customFormat="1" ht="23.25">
      <c r="A91" s="4"/>
      <c r="B91" s="5"/>
      <c r="C91" s="5"/>
      <c r="D91" s="6" t="s">
        <v>27</v>
      </c>
      <c r="E91" s="7"/>
      <c r="F91" s="5"/>
      <c r="G91" s="8"/>
      <c r="H91" s="8"/>
      <c r="I91" s="8"/>
      <c r="J91" s="8"/>
      <c r="K91" s="17"/>
      <c r="L91" s="32"/>
      <c r="Y91" s="20"/>
      <c r="Z91" s="21"/>
      <c r="AA91" s="21"/>
      <c r="AB91" s="21"/>
      <c r="AC91" s="21"/>
      <c r="AD91" s="21"/>
      <c r="AE91" s="21"/>
      <c r="AF91" s="21"/>
      <c r="AG91" s="21"/>
      <c r="AH91" s="21"/>
      <c r="AI91" s="20"/>
    </row>
    <row r="92" spans="1:35" s="1" customFormat="1" ht="18.75">
      <c r="A92" s="9" t="str">
        <f>IF(TRIM(F92)&lt;&gt;"",COUNTA($F$2:F92)&amp;"","")</f>
        <v>43</v>
      </c>
      <c r="B92" s="10" t="s">
        <v>35</v>
      </c>
      <c r="C92" s="10"/>
      <c r="D92" s="22" t="s">
        <v>38</v>
      </c>
      <c r="E92" s="12">
        <f>23+11+26</f>
        <v>60</v>
      </c>
      <c r="F92" s="13" t="s">
        <v>7</v>
      </c>
      <c r="G92" s="14">
        <v>0</v>
      </c>
      <c r="H92" s="14">
        <v>0</v>
      </c>
      <c r="I92" s="18">
        <f t="shared" ref="I92:I98" si="32">E92*H92</f>
        <v>0</v>
      </c>
      <c r="J92" s="18">
        <f t="shared" ref="J92:J98" si="33">E92*G92</f>
        <v>0</v>
      </c>
      <c r="K92" s="19">
        <f>J92+I92</f>
        <v>0</v>
      </c>
      <c r="L92" s="32"/>
      <c r="Y92" s="20"/>
      <c r="Z92" s="21"/>
      <c r="AA92" s="21"/>
      <c r="AB92" s="21"/>
      <c r="AC92" s="21"/>
      <c r="AD92" s="21"/>
      <c r="AE92" s="21"/>
      <c r="AF92" s="21"/>
      <c r="AG92" s="21"/>
      <c r="AH92" s="21"/>
      <c r="AI92" s="20"/>
    </row>
    <row r="93" spans="1:35" s="1" customFormat="1" ht="23.25">
      <c r="A93" s="4"/>
      <c r="B93" s="5"/>
      <c r="C93" s="5"/>
      <c r="D93" s="6" t="s">
        <v>116</v>
      </c>
      <c r="E93" s="7"/>
      <c r="F93" s="5"/>
      <c r="G93" s="8"/>
      <c r="H93" s="8"/>
      <c r="I93" s="8"/>
      <c r="J93" s="8"/>
      <c r="K93" s="17"/>
      <c r="L93" s="32"/>
      <c r="Y93" s="20"/>
      <c r="Z93" s="21"/>
      <c r="AA93" s="21"/>
      <c r="AB93" s="21"/>
      <c r="AC93" s="21"/>
      <c r="AD93" s="21"/>
      <c r="AE93" s="21"/>
      <c r="AF93" s="21"/>
      <c r="AG93" s="21"/>
      <c r="AH93" s="21"/>
      <c r="AI93" s="20"/>
    </row>
    <row r="94" spans="1:35" s="1" customFormat="1" ht="31.5">
      <c r="A94" s="9" t="str">
        <f>IF(TRIM(F94)&lt;&gt;"",COUNTA($F$2:F94)&amp;"","")</f>
        <v>44</v>
      </c>
      <c r="B94" s="10" t="s">
        <v>35</v>
      </c>
      <c r="C94" s="10"/>
      <c r="D94" s="22" t="s">
        <v>57</v>
      </c>
      <c r="E94" s="12">
        <f>6*47</f>
        <v>282</v>
      </c>
      <c r="F94" s="13" t="s">
        <v>7</v>
      </c>
      <c r="G94" s="14">
        <v>0</v>
      </c>
      <c r="H94" s="14">
        <v>0</v>
      </c>
      <c r="I94" s="18">
        <f t="shared" ref="I94:I95" si="34">E94*H94</f>
        <v>0</v>
      </c>
      <c r="J94" s="18">
        <f t="shared" ref="J94:J95" si="35">E94*G94</f>
        <v>0</v>
      </c>
      <c r="K94" s="19">
        <f>J94+I94</f>
        <v>0</v>
      </c>
      <c r="L94" s="32"/>
      <c r="Y94" s="20"/>
      <c r="Z94" s="21"/>
      <c r="AA94" s="21"/>
      <c r="AB94" s="21"/>
      <c r="AC94" s="21"/>
      <c r="AD94" s="21"/>
      <c r="AE94" s="21"/>
      <c r="AF94" s="21"/>
      <c r="AG94" s="21"/>
      <c r="AH94" s="21"/>
      <c r="AI94" s="20"/>
    </row>
    <row r="95" spans="1:35" s="1" customFormat="1" ht="31.5">
      <c r="A95" s="9" t="str">
        <f>IF(TRIM(F95)&lt;&gt;"",COUNTA($F$2:F95)&amp;"","")</f>
        <v>45</v>
      </c>
      <c r="B95" s="10" t="s">
        <v>35</v>
      </c>
      <c r="C95" s="10"/>
      <c r="D95" s="22" t="s">
        <v>58</v>
      </c>
      <c r="E95" s="12">
        <f>3*47</f>
        <v>141</v>
      </c>
      <c r="F95" s="13" t="s">
        <v>7</v>
      </c>
      <c r="G95" s="14">
        <v>0</v>
      </c>
      <c r="H95" s="14">
        <v>0</v>
      </c>
      <c r="I95" s="18">
        <f t="shared" si="34"/>
        <v>0</v>
      </c>
      <c r="J95" s="18">
        <f t="shared" si="35"/>
        <v>0</v>
      </c>
      <c r="K95" s="19">
        <f>J95+I95</f>
        <v>0</v>
      </c>
      <c r="L95" s="35"/>
      <c r="M95" s="35"/>
      <c r="Y95" s="20"/>
      <c r="Z95" s="21"/>
      <c r="AA95" s="21"/>
      <c r="AB95" s="21"/>
      <c r="AC95" s="21"/>
      <c r="AD95" s="21"/>
      <c r="AE95" s="21"/>
      <c r="AF95" s="21"/>
      <c r="AG95" s="21"/>
      <c r="AH95" s="21"/>
      <c r="AI95" s="20"/>
    </row>
    <row r="96" spans="1:35" s="1" customFormat="1" ht="23.25">
      <c r="A96" s="4" t="str">
        <f>IF(TRIM(F96)&lt;&gt;"",COUNTA($F$2:F96)&amp;"","")</f>
        <v/>
      </c>
      <c r="B96" s="5"/>
      <c r="C96" s="5"/>
      <c r="D96" s="6" t="s">
        <v>113</v>
      </c>
      <c r="E96" s="7"/>
      <c r="F96" s="5"/>
      <c r="G96" s="8"/>
      <c r="H96" s="8"/>
      <c r="I96" s="8"/>
      <c r="J96" s="8"/>
      <c r="K96" s="17"/>
      <c r="L96" s="32"/>
      <c r="Y96" s="20"/>
      <c r="Z96" s="21"/>
      <c r="AA96" s="21"/>
      <c r="AB96" s="21"/>
      <c r="AC96" s="21"/>
      <c r="AD96" s="21"/>
      <c r="AE96" s="21"/>
      <c r="AF96" s="21"/>
      <c r="AG96" s="21"/>
      <c r="AH96" s="21"/>
      <c r="AI96" s="20"/>
    </row>
    <row r="97" spans="1:35" s="1" customFormat="1" ht="31.5">
      <c r="A97" s="9" t="str">
        <f>IF(TRIM(F97)&lt;&gt;"",COUNTA($F$2:F97)&amp;"","")</f>
        <v>46</v>
      </c>
      <c r="B97" s="10" t="s">
        <v>35</v>
      </c>
      <c r="C97" s="10"/>
      <c r="D97" s="22" t="s">
        <v>57</v>
      </c>
      <c r="E97" s="12">
        <f>60</f>
        <v>60</v>
      </c>
      <c r="F97" s="13" t="s">
        <v>7</v>
      </c>
      <c r="G97" s="14">
        <v>0</v>
      </c>
      <c r="H97" s="14">
        <v>0</v>
      </c>
      <c r="I97" s="18">
        <f t="shared" si="32"/>
        <v>0</v>
      </c>
      <c r="J97" s="18">
        <f t="shared" si="33"/>
        <v>0</v>
      </c>
      <c r="K97" s="19">
        <f>J97+I97</f>
        <v>0</v>
      </c>
      <c r="L97" s="32"/>
      <c r="Y97" s="20"/>
      <c r="Z97" s="21"/>
      <c r="AA97" s="21"/>
      <c r="AB97" s="21"/>
      <c r="AC97" s="21"/>
      <c r="AD97" s="21"/>
      <c r="AE97" s="21"/>
      <c r="AF97" s="21"/>
      <c r="AG97" s="21"/>
      <c r="AH97" s="21"/>
      <c r="AI97" s="20"/>
    </row>
    <row r="98" spans="1:35" s="1" customFormat="1" ht="31.5">
      <c r="A98" s="9" t="str">
        <f>IF(TRIM(F98)&lt;&gt;"",COUNTA($F$2:F98)&amp;"","")</f>
        <v>47</v>
      </c>
      <c r="B98" s="10" t="s">
        <v>35</v>
      </c>
      <c r="C98" s="10"/>
      <c r="D98" s="22" t="s">
        <v>58</v>
      </c>
      <c r="E98" s="12">
        <v>30</v>
      </c>
      <c r="F98" s="13" t="s">
        <v>7</v>
      </c>
      <c r="G98" s="14">
        <v>0</v>
      </c>
      <c r="H98" s="14">
        <v>0</v>
      </c>
      <c r="I98" s="18">
        <f t="shared" si="32"/>
        <v>0</v>
      </c>
      <c r="J98" s="18">
        <f t="shared" si="33"/>
        <v>0</v>
      </c>
      <c r="K98" s="19">
        <f>J98+I98</f>
        <v>0</v>
      </c>
      <c r="L98" s="32"/>
      <c r="Y98" s="20"/>
      <c r="Z98" s="21"/>
      <c r="AA98" s="21"/>
      <c r="AB98" s="21"/>
      <c r="AC98" s="21"/>
      <c r="AD98" s="21"/>
      <c r="AE98" s="21"/>
      <c r="AF98" s="21"/>
      <c r="AG98" s="21"/>
      <c r="AH98" s="21"/>
      <c r="AI98" s="20"/>
    </row>
    <row r="99" spans="1:35" s="1" customFormat="1" ht="23.25">
      <c r="A99" s="4" t="str">
        <f>IF(TRIM(F99)&lt;&gt;"",COUNTA($F$2:F99)&amp;"","")</f>
        <v/>
      </c>
      <c r="B99" s="5"/>
      <c r="C99" s="5"/>
      <c r="D99" s="6" t="s">
        <v>114</v>
      </c>
      <c r="E99" s="7"/>
      <c r="F99" s="5"/>
      <c r="G99" s="8"/>
      <c r="H99" s="8"/>
      <c r="I99" s="8"/>
      <c r="J99" s="8"/>
      <c r="K99" s="17"/>
      <c r="L99" s="32"/>
      <c r="Y99" s="20"/>
      <c r="Z99" s="21"/>
      <c r="AA99" s="21"/>
      <c r="AB99" s="21"/>
      <c r="AC99" s="21"/>
      <c r="AD99" s="21"/>
      <c r="AE99" s="21"/>
      <c r="AF99" s="21"/>
      <c r="AG99" s="21"/>
      <c r="AH99" s="21"/>
      <c r="AI99" s="20"/>
    </row>
    <row r="100" spans="1:35" s="1" customFormat="1" ht="31.5">
      <c r="A100" s="9" t="str">
        <f>IF(TRIM(F100)&lt;&gt;"",COUNTA($F$2:F100)&amp;"","")</f>
        <v>48</v>
      </c>
      <c r="B100" s="10" t="s">
        <v>35</v>
      </c>
      <c r="C100" s="10"/>
      <c r="D100" s="22" t="s">
        <v>57</v>
      </c>
      <c r="E100" s="12">
        <v>60</v>
      </c>
      <c r="F100" s="13" t="s">
        <v>7</v>
      </c>
      <c r="G100" s="14">
        <v>0</v>
      </c>
      <c r="H100" s="14">
        <v>0</v>
      </c>
      <c r="I100" s="18">
        <f t="shared" ref="I100:I101" si="36">E100*H100</f>
        <v>0</v>
      </c>
      <c r="J100" s="18">
        <f t="shared" ref="J100:J101" si="37">E100*G100</f>
        <v>0</v>
      </c>
      <c r="K100" s="19">
        <f>J100+I100</f>
        <v>0</v>
      </c>
      <c r="L100" s="32"/>
      <c r="Y100" s="20"/>
      <c r="Z100" s="21"/>
      <c r="AA100" s="21"/>
      <c r="AB100" s="21"/>
      <c r="AC100" s="21"/>
      <c r="AD100" s="21"/>
      <c r="AE100" s="21"/>
      <c r="AF100" s="21"/>
      <c r="AG100" s="21"/>
      <c r="AH100" s="21"/>
      <c r="AI100" s="20"/>
    </row>
    <row r="101" spans="1:35" s="1" customFormat="1" ht="31.5">
      <c r="A101" s="9" t="str">
        <f>IF(TRIM(F101)&lt;&gt;"",COUNTA($F$2:F101)&amp;"","")</f>
        <v>49</v>
      </c>
      <c r="B101" s="10" t="s">
        <v>35</v>
      </c>
      <c r="C101" s="10"/>
      <c r="D101" s="22" t="s">
        <v>58</v>
      </c>
      <c r="E101" s="12">
        <v>30</v>
      </c>
      <c r="F101" s="13" t="s">
        <v>7</v>
      </c>
      <c r="G101" s="14">
        <v>0</v>
      </c>
      <c r="H101" s="14">
        <v>0</v>
      </c>
      <c r="I101" s="18">
        <f t="shared" si="36"/>
        <v>0</v>
      </c>
      <c r="J101" s="18">
        <f t="shared" si="37"/>
        <v>0</v>
      </c>
      <c r="K101" s="19">
        <f>J101+I101</f>
        <v>0</v>
      </c>
      <c r="L101" s="32"/>
      <c r="Y101" s="20"/>
      <c r="Z101" s="21"/>
      <c r="AA101" s="21"/>
      <c r="AB101" s="21"/>
      <c r="AC101" s="21"/>
      <c r="AD101" s="21"/>
      <c r="AE101" s="21"/>
      <c r="AF101" s="21"/>
      <c r="AG101" s="21"/>
      <c r="AH101" s="21"/>
      <c r="AI101" s="20"/>
    </row>
    <row r="102" spans="1:35" s="1" customFormat="1" ht="23.25">
      <c r="A102" s="4" t="str">
        <f>IF(TRIM(F102)&lt;&gt;"",COUNTA($F$2:F102)&amp;"","")</f>
        <v/>
      </c>
      <c r="B102" s="5"/>
      <c r="C102" s="5"/>
      <c r="D102" s="6" t="s">
        <v>117</v>
      </c>
      <c r="E102" s="7"/>
      <c r="F102" s="5"/>
      <c r="G102" s="8"/>
      <c r="H102" s="8"/>
      <c r="I102" s="8"/>
      <c r="J102" s="8"/>
      <c r="K102" s="17"/>
      <c r="L102" s="32"/>
      <c r="Y102" s="20"/>
      <c r="Z102" s="21"/>
      <c r="AA102" s="21"/>
      <c r="AB102" s="21"/>
      <c r="AC102" s="21"/>
      <c r="AD102" s="21"/>
      <c r="AE102" s="21"/>
      <c r="AF102" s="21"/>
      <c r="AG102" s="21"/>
      <c r="AH102" s="21"/>
      <c r="AI102" s="20"/>
    </row>
    <row r="103" spans="1:35" s="1" customFormat="1" ht="31.5">
      <c r="A103" s="9" t="str">
        <f>IF(TRIM(F103)&lt;&gt;"",COUNTA($F$2:F103)&amp;"","")</f>
        <v>50</v>
      </c>
      <c r="B103" s="10" t="s">
        <v>35</v>
      </c>
      <c r="C103" s="10"/>
      <c r="D103" s="22" t="s">
        <v>57</v>
      </c>
      <c r="E103" s="12">
        <f>16*6</f>
        <v>96</v>
      </c>
      <c r="F103" s="13" t="s">
        <v>7</v>
      </c>
      <c r="G103" s="14">
        <v>0</v>
      </c>
      <c r="H103" s="14">
        <v>0</v>
      </c>
      <c r="I103" s="18">
        <f t="shared" ref="I103:I104" si="38">E103*H103</f>
        <v>0</v>
      </c>
      <c r="J103" s="18">
        <f t="shared" ref="J103:J104" si="39">E103*G103</f>
        <v>0</v>
      </c>
      <c r="K103" s="19">
        <f>J103+I103</f>
        <v>0</v>
      </c>
      <c r="L103" s="32"/>
      <c r="Y103" s="20"/>
      <c r="Z103" s="21"/>
      <c r="AA103" s="21"/>
      <c r="AB103" s="21"/>
      <c r="AC103" s="21"/>
      <c r="AD103" s="21"/>
      <c r="AE103" s="21"/>
      <c r="AF103" s="21"/>
      <c r="AG103" s="21"/>
      <c r="AH103" s="21"/>
      <c r="AI103" s="20"/>
    </row>
    <row r="104" spans="1:35" s="1" customFormat="1" ht="31.5">
      <c r="A104" s="9" t="str">
        <f>IF(TRIM(F104)&lt;&gt;"",COUNTA($F$2:F104)&amp;"","")</f>
        <v>51</v>
      </c>
      <c r="B104" s="10" t="s">
        <v>35</v>
      </c>
      <c r="C104" s="10"/>
      <c r="D104" s="22" t="s">
        <v>58</v>
      </c>
      <c r="E104" s="12">
        <f>16*3</f>
        <v>48</v>
      </c>
      <c r="F104" s="13" t="s">
        <v>7</v>
      </c>
      <c r="G104" s="14">
        <v>0</v>
      </c>
      <c r="H104" s="14">
        <v>0</v>
      </c>
      <c r="I104" s="18">
        <f t="shared" si="38"/>
        <v>0</v>
      </c>
      <c r="J104" s="18">
        <f t="shared" si="39"/>
        <v>0</v>
      </c>
      <c r="K104" s="19">
        <f>J104+I104</f>
        <v>0</v>
      </c>
      <c r="L104" s="32"/>
      <c r="Y104" s="20"/>
      <c r="Z104" s="21"/>
      <c r="AA104" s="21"/>
      <c r="AB104" s="21"/>
      <c r="AC104" s="21"/>
      <c r="AD104" s="21"/>
      <c r="AE104" s="21"/>
      <c r="AF104" s="21"/>
      <c r="AG104" s="21"/>
      <c r="AH104" s="21"/>
      <c r="AI104" s="20"/>
    </row>
    <row r="105" spans="1:35" s="1" customFormat="1" ht="23.25">
      <c r="A105" s="4" t="str">
        <f>IF(TRIM(F105)&lt;&gt;"",COUNTA($F$2:F105)&amp;"","")</f>
        <v/>
      </c>
      <c r="B105" s="5"/>
      <c r="C105" s="5"/>
      <c r="D105" s="6" t="s">
        <v>102</v>
      </c>
      <c r="E105" s="7"/>
      <c r="F105" s="5"/>
      <c r="G105" s="8"/>
      <c r="H105" s="8"/>
      <c r="I105" s="8"/>
      <c r="J105" s="8"/>
      <c r="K105" s="17"/>
      <c r="L105" s="32"/>
      <c r="Y105" s="20"/>
      <c r="Z105" s="21"/>
      <c r="AA105" s="21"/>
      <c r="AB105" s="21"/>
      <c r="AC105" s="21"/>
      <c r="AD105" s="21"/>
      <c r="AE105" s="21"/>
      <c r="AF105" s="21"/>
      <c r="AG105" s="21"/>
      <c r="AH105" s="21"/>
      <c r="AI105" s="20"/>
    </row>
    <row r="106" spans="1:35" s="1" customFormat="1" ht="31.5">
      <c r="A106" s="9" t="str">
        <f>IF(TRIM(F106)&lt;&gt;"",COUNTA($F$2:F106)&amp;"","")</f>
        <v>52</v>
      </c>
      <c r="B106" s="10" t="s">
        <v>35</v>
      </c>
      <c r="C106" s="10"/>
      <c r="D106" s="22" t="s">
        <v>57</v>
      </c>
      <c r="E106" s="12">
        <v>25</v>
      </c>
      <c r="F106" s="13" t="s">
        <v>7</v>
      </c>
      <c r="G106" s="14">
        <v>0</v>
      </c>
      <c r="H106" s="14">
        <v>0</v>
      </c>
      <c r="I106" s="18">
        <f t="shared" ref="I106:I107" si="40">E106*H106</f>
        <v>0</v>
      </c>
      <c r="J106" s="18">
        <f t="shared" ref="J106:J107" si="41">E106*G106</f>
        <v>0</v>
      </c>
      <c r="K106" s="19">
        <f>J106+I106</f>
        <v>0</v>
      </c>
      <c r="L106" s="32"/>
      <c r="Y106" s="20"/>
      <c r="Z106" s="21"/>
      <c r="AA106" s="21"/>
      <c r="AB106" s="21"/>
      <c r="AC106" s="21"/>
      <c r="AD106" s="21"/>
      <c r="AE106" s="21"/>
      <c r="AF106" s="21"/>
      <c r="AG106" s="21"/>
      <c r="AH106" s="21"/>
      <c r="AI106" s="20"/>
    </row>
    <row r="107" spans="1:35" s="1" customFormat="1" ht="31.5">
      <c r="A107" s="9" t="str">
        <f>IF(TRIM(F107)&lt;&gt;"",COUNTA($F$2:F107)&amp;"","")</f>
        <v>53</v>
      </c>
      <c r="B107" s="10" t="s">
        <v>35</v>
      </c>
      <c r="C107" s="10"/>
      <c r="D107" s="22" t="s">
        <v>58</v>
      </c>
      <c r="E107" s="12">
        <v>15</v>
      </c>
      <c r="F107" s="13" t="s">
        <v>7</v>
      </c>
      <c r="G107" s="14">
        <v>0</v>
      </c>
      <c r="H107" s="14">
        <v>0</v>
      </c>
      <c r="I107" s="18">
        <f t="shared" si="40"/>
        <v>0</v>
      </c>
      <c r="J107" s="18">
        <f t="shared" si="41"/>
        <v>0</v>
      </c>
      <c r="K107" s="19">
        <f>J107+I107</f>
        <v>0</v>
      </c>
      <c r="L107" s="32"/>
      <c r="Y107" s="20"/>
      <c r="Z107" s="21"/>
      <c r="AA107" s="21"/>
      <c r="AB107" s="21"/>
      <c r="AC107" s="21"/>
      <c r="AD107" s="21"/>
      <c r="AE107" s="21"/>
      <c r="AF107" s="21"/>
      <c r="AG107" s="21"/>
      <c r="AH107" s="21"/>
      <c r="AI107" s="20"/>
    </row>
    <row r="108" spans="1:35" s="1" customFormat="1" ht="23.25">
      <c r="A108" s="4" t="str">
        <f>IF(TRIM(F108)&lt;&gt;"",COUNTA($F$2:F108)&amp;"","")</f>
        <v/>
      </c>
      <c r="B108" s="5"/>
      <c r="C108" s="5"/>
      <c r="D108" s="6" t="s">
        <v>103</v>
      </c>
      <c r="E108" s="7"/>
      <c r="F108" s="5"/>
      <c r="G108" s="8"/>
      <c r="H108" s="8"/>
      <c r="I108" s="8"/>
      <c r="J108" s="8"/>
      <c r="K108" s="17"/>
      <c r="L108" s="32"/>
      <c r="Y108" s="20"/>
      <c r="Z108" s="21"/>
      <c r="AA108" s="21"/>
      <c r="AB108" s="21"/>
      <c r="AC108" s="21"/>
      <c r="AD108" s="21"/>
      <c r="AE108" s="21"/>
      <c r="AF108" s="21"/>
      <c r="AG108" s="21"/>
      <c r="AH108" s="21"/>
      <c r="AI108" s="20"/>
    </row>
    <row r="109" spans="1:35" s="1" customFormat="1" ht="31.5">
      <c r="A109" s="9" t="str">
        <f>IF(TRIM(F109)&lt;&gt;"",COUNTA($F$2:F109)&amp;"","")</f>
        <v>54</v>
      </c>
      <c r="B109" s="10" t="s">
        <v>35</v>
      </c>
      <c r="C109" s="10"/>
      <c r="D109" s="22" t="s">
        <v>57</v>
      </c>
      <c r="E109" s="12">
        <v>30</v>
      </c>
      <c r="F109" s="13" t="s">
        <v>7</v>
      </c>
      <c r="G109" s="14">
        <v>0</v>
      </c>
      <c r="H109" s="14">
        <v>0</v>
      </c>
      <c r="I109" s="18">
        <f t="shared" ref="I109:I110" si="42">E109*H109</f>
        <v>0</v>
      </c>
      <c r="J109" s="18">
        <f t="shared" ref="J109:J110" si="43">E109*G109</f>
        <v>0</v>
      </c>
      <c r="K109" s="19">
        <f>J109+I109</f>
        <v>0</v>
      </c>
      <c r="L109" s="32"/>
      <c r="Y109" s="20"/>
      <c r="Z109" s="21"/>
      <c r="AA109" s="21"/>
      <c r="AB109" s="21"/>
      <c r="AC109" s="21"/>
      <c r="AD109" s="21"/>
      <c r="AE109" s="21"/>
      <c r="AF109" s="21"/>
      <c r="AG109" s="21"/>
      <c r="AH109" s="21"/>
      <c r="AI109" s="20"/>
    </row>
    <row r="110" spans="1:35" s="1" customFormat="1" ht="31.5">
      <c r="A110" s="9" t="str">
        <f>IF(TRIM(F110)&lt;&gt;"",COUNTA($F$2:F110)&amp;"","")</f>
        <v>55</v>
      </c>
      <c r="B110" s="10" t="s">
        <v>35</v>
      </c>
      <c r="C110" s="10"/>
      <c r="D110" s="22" t="s">
        <v>58</v>
      </c>
      <c r="E110" s="12">
        <v>15</v>
      </c>
      <c r="F110" s="13" t="s">
        <v>7</v>
      </c>
      <c r="G110" s="14">
        <v>0</v>
      </c>
      <c r="H110" s="14">
        <v>0</v>
      </c>
      <c r="I110" s="18">
        <f t="shared" si="42"/>
        <v>0</v>
      </c>
      <c r="J110" s="18">
        <f t="shared" si="43"/>
        <v>0</v>
      </c>
      <c r="K110" s="19">
        <f>J110+I110</f>
        <v>0</v>
      </c>
      <c r="L110" s="32"/>
      <c r="Y110" s="20"/>
      <c r="Z110" s="21"/>
      <c r="AA110" s="21"/>
      <c r="AB110" s="21"/>
      <c r="AC110" s="21"/>
      <c r="AD110" s="21"/>
      <c r="AE110" s="21"/>
      <c r="AF110" s="21"/>
      <c r="AG110" s="21"/>
      <c r="AH110" s="21"/>
      <c r="AI110" s="20"/>
    </row>
    <row r="111" spans="1:35" s="1" customFormat="1" ht="23.25">
      <c r="A111" s="4" t="str">
        <f>IF(TRIM(F111)&lt;&gt;"",COUNTA($F$2:F111)&amp;"","")</f>
        <v/>
      </c>
      <c r="B111" s="5"/>
      <c r="C111" s="5"/>
      <c r="D111" s="6" t="s">
        <v>115</v>
      </c>
      <c r="E111" s="7"/>
      <c r="F111" s="5"/>
      <c r="G111" s="8"/>
      <c r="H111" s="8"/>
      <c r="I111" s="8"/>
      <c r="J111" s="8"/>
      <c r="K111" s="17"/>
      <c r="L111" s="32"/>
      <c r="Y111" s="20"/>
      <c r="Z111" s="21"/>
      <c r="AA111" s="21"/>
      <c r="AB111" s="21"/>
      <c r="AC111" s="21"/>
      <c r="AD111" s="21"/>
      <c r="AE111" s="21"/>
      <c r="AF111" s="21"/>
      <c r="AG111" s="21"/>
      <c r="AH111" s="21"/>
      <c r="AI111" s="20"/>
    </row>
    <row r="112" spans="1:35" s="1" customFormat="1" ht="31.5">
      <c r="A112" s="9" t="str">
        <f>IF(TRIM(F112)&lt;&gt;"",COUNTA($F$2:F112)&amp;"","")</f>
        <v>56</v>
      </c>
      <c r="B112" s="10" t="s">
        <v>35</v>
      </c>
      <c r="C112" s="10"/>
      <c r="D112" s="22" t="s">
        <v>59</v>
      </c>
      <c r="E112" s="12">
        <v>300</v>
      </c>
      <c r="F112" s="13" t="s">
        <v>7</v>
      </c>
      <c r="G112" s="14">
        <v>0</v>
      </c>
      <c r="H112" s="14">
        <v>0</v>
      </c>
      <c r="I112" s="18">
        <f t="shared" ref="I112:I113" si="44">E112*H112</f>
        <v>0</v>
      </c>
      <c r="J112" s="18">
        <f t="shared" ref="J112:J113" si="45">E112*G112</f>
        <v>0</v>
      </c>
      <c r="K112" s="19">
        <f>J112+I112</f>
        <v>0</v>
      </c>
      <c r="L112" s="32"/>
      <c r="Y112" s="20"/>
      <c r="Z112" s="21"/>
      <c r="AA112" s="21"/>
      <c r="AB112" s="21"/>
      <c r="AC112" s="21"/>
      <c r="AD112" s="21"/>
      <c r="AE112" s="21"/>
      <c r="AF112" s="21"/>
      <c r="AG112" s="21"/>
      <c r="AH112" s="21"/>
      <c r="AI112" s="20"/>
    </row>
    <row r="113" spans="1:35" s="1" customFormat="1" ht="31.5">
      <c r="A113" s="9" t="str">
        <f>IF(TRIM(F113)&lt;&gt;"",COUNTA($F$2:F113)&amp;"","")</f>
        <v>57</v>
      </c>
      <c r="B113" s="10" t="s">
        <v>35</v>
      </c>
      <c r="C113" s="10"/>
      <c r="D113" s="22" t="s">
        <v>60</v>
      </c>
      <c r="E113" s="12">
        <v>330</v>
      </c>
      <c r="F113" s="13" t="s">
        <v>7</v>
      </c>
      <c r="G113" s="14">
        <v>0</v>
      </c>
      <c r="H113" s="14">
        <v>0</v>
      </c>
      <c r="I113" s="18">
        <f t="shared" si="44"/>
        <v>0</v>
      </c>
      <c r="J113" s="18">
        <f t="shared" si="45"/>
        <v>0</v>
      </c>
      <c r="K113" s="19">
        <f>J113+I113</f>
        <v>0</v>
      </c>
      <c r="L113" s="32"/>
      <c r="Y113" s="20"/>
      <c r="Z113" s="21"/>
      <c r="AA113" s="21"/>
      <c r="AB113" s="21"/>
      <c r="AC113" s="21"/>
      <c r="AD113" s="21"/>
      <c r="AE113" s="21"/>
      <c r="AF113" s="21"/>
      <c r="AG113" s="21"/>
      <c r="AH113" s="21"/>
      <c r="AI113" s="20"/>
    </row>
    <row r="114" spans="1:35" s="1" customFormat="1" ht="23.25">
      <c r="A114" s="4" t="str">
        <f>IF(TRIM(F114)&lt;&gt;"",COUNTA($F$2:F114)&amp;"","")</f>
        <v/>
      </c>
      <c r="B114" s="5"/>
      <c r="C114" s="5"/>
      <c r="D114" s="6" t="s">
        <v>119</v>
      </c>
      <c r="E114" s="7"/>
      <c r="F114" s="5"/>
      <c r="G114" s="8"/>
      <c r="H114" s="8"/>
      <c r="I114" s="8"/>
      <c r="J114" s="8"/>
      <c r="K114" s="17"/>
      <c r="L114" s="32"/>
      <c r="Y114" s="20"/>
      <c r="Z114" s="21"/>
      <c r="AA114" s="21"/>
      <c r="AB114" s="21"/>
      <c r="AC114" s="21"/>
      <c r="AD114" s="21"/>
      <c r="AE114" s="21"/>
      <c r="AF114" s="21"/>
      <c r="AG114" s="21"/>
      <c r="AH114" s="21"/>
      <c r="AI114" s="20"/>
    </row>
    <row r="115" spans="1:35" s="1" customFormat="1" ht="31.5">
      <c r="A115" s="9" t="str">
        <f>IF(TRIM(F115)&lt;&gt;"",COUNTA($F$2:F115)&amp;"","")</f>
        <v>58</v>
      </c>
      <c r="B115" s="10" t="s">
        <v>35</v>
      </c>
      <c r="C115" s="10"/>
      <c r="D115" s="22" t="s">
        <v>59</v>
      </c>
      <c r="E115" s="12">
        <f>26*6</f>
        <v>156</v>
      </c>
      <c r="F115" s="13" t="s">
        <v>7</v>
      </c>
      <c r="G115" s="14">
        <v>0</v>
      </c>
      <c r="H115" s="14">
        <v>0</v>
      </c>
      <c r="I115" s="18">
        <f t="shared" ref="I115:I116" si="46">E115*H115</f>
        <v>0</v>
      </c>
      <c r="J115" s="18">
        <f t="shared" ref="J115:J116" si="47">E115*G115</f>
        <v>0</v>
      </c>
      <c r="K115" s="19">
        <f>J115+I115</f>
        <v>0</v>
      </c>
      <c r="L115" s="32"/>
      <c r="Y115" s="20"/>
      <c r="Z115" s="21"/>
      <c r="AA115" s="21"/>
      <c r="AB115" s="21"/>
      <c r="AC115" s="21"/>
      <c r="AD115" s="21"/>
      <c r="AE115" s="21"/>
      <c r="AF115" s="21"/>
      <c r="AG115" s="21"/>
      <c r="AH115" s="21"/>
      <c r="AI115" s="20"/>
    </row>
    <row r="116" spans="1:35" s="1" customFormat="1" ht="31.5">
      <c r="A116" s="9" t="str">
        <f>IF(TRIM(F116)&lt;&gt;"",COUNTA($F$2:F116)&amp;"","")</f>
        <v>59</v>
      </c>
      <c r="B116" s="10" t="s">
        <v>35</v>
      </c>
      <c r="C116" s="10"/>
      <c r="D116" s="22" t="s">
        <v>60</v>
      </c>
      <c r="E116" s="12">
        <f>30*6</f>
        <v>180</v>
      </c>
      <c r="F116" s="13" t="s">
        <v>7</v>
      </c>
      <c r="G116" s="14">
        <v>0</v>
      </c>
      <c r="H116" s="14">
        <v>0</v>
      </c>
      <c r="I116" s="18">
        <f t="shared" si="46"/>
        <v>0</v>
      </c>
      <c r="J116" s="18">
        <f t="shared" si="47"/>
        <v>0</v>
      </c>
      <c r="K116" s="19">
        <f>J116+I116</f>
        <v>0</v>
      </c>
      <c r="L116" s="32"/>
      <c r="Y116" s="20"/>
      <c r="Z116" s="21"/>
      <c r="AA116" s="21"/>
      <c r="AB116" s="21"/>
      <c r="AC116" s="21"/>
      <c r="AD116" s="21"/>
      <c r="AE116" s="21"/>
      <c r="AF116" s="21"/>
      <c r="AG116" s="21"/>
      <c r="AH116" s="21"/>
      <c r="AI116" s="20"/>
    </row>
    <row r="117" spans="1:35" s="1" customFormat="1" ht="23.25">
      <c r="A117" s="4" t="str">
        <f>IF(TRIM(F117)&lt;&gt;"",COUNTA($F$2:F117)&amp;"","")</f>
        <v/>
      </c>
      <c r="B117" s="5"/>
      <c r="C117" s="5"/>
      <c r="D117" s="6" t="s">
        <v>118</v>
      </c>
      <c r="E117" s="7"/>
      <c r="F117" s="5"/>
      <c r="G117" s="8"/>
      <c r="H117" s="8"/>
      <c r="I117" s="8"/>
      <c r="J117" s="8"/>
      <c r="K117" s="17"/>
      <c r="L117" s="32"/>
      <c r="Y117" s="20"/>
      <c r="Z117" s="21"/>
      <c r="AA117" s="21"/>
      <c r="AB117" s="21"/>
      <c r="AC117" s="21"/>
      <c r="AD117" s="21"/>
      <c r="AE117" s="21"/>
      <c r="AF117" s="21"/>
      <c r="AG117" s="21"/>
      <c r="AH117" s="21"/>
      <c r="AI117" s="20"/>
    </row>
    <row r="118" spans="1:35" s="1" customFormat="1" ht="31.5">
      <c r="A118" s="9" t="str">
        <f>IF(TRIM(F118)&lt;&gt;"",COUNTA($F$2:F118)&amp;"","")</f>
        <v>60</v>
      </c>
      <c r="B118" s="10" t="s">
        <v>35</v>
      </c>
      <c r="C118" s="10"/>
      <c r="D118" s="22" t="s">
        <v>59</v>
      </c>
      <c r="E118" s="12">
        <f>23*46</f>
        <v>1058</v>
      </c>
      <c r="F118" s="13" t="s">
        <v>7</v>
      </c>
      <c r="G118" s="14">
        <v>0</v>
      </c>
      <c r="H118" s="14">
        <v>0</v>
      </c>
      <c r="I118" s="18">
        <f t="shared" ref="I118:I119" si="48">E118*H118</f>
        <v>0</v>
      </c>
      <c r="J118" s="18">
        <f t="shared" ref="J118:J119" si="49">E118*G118</f>
        <v>0</v>
      </c>
      <c r="K118" s="19">
        <f>J118+I118</f>
        <v>0</v>
      </c>
      <c r="L118" s="32"/>
      <c r="Y118" s="20"/>
      <c r="Z118" s="21"/>
      <c r="AA118" s="21"/>
      <c r="AB118" s="21"/>
      <c r="AC118" s="21"/>
      <c r="AD118" s="21"/>
      <c r="AE118" s="21"/>
      <c r="AF118" s="21"/>
      <c r="AG118" s="21"/>
      <c r="AH118" s="21"/>
      <c r="AI118" s="20"/>
    </row>
    <row r="119" spans="1:35" s="1" customFormat="1" ht="31.5">
      <c r="A119" s="9" t="str">
        <f>IF(TRIM(F119)&lt;&gt;"",COUNTA($F$2:F119)&amp;"","")</f>
        <v>61</v>
      </c>
      <c r="B119" s="10" t="s">
        <v>35</v>
      </c>
      <c r="C119" s="10"/>
      <c r="D119" s="22" t="s">
        <v>60</v>
      </c>
      <c r="E119" s="12">
        <f>20*46</f>
        <v>920</v>
      </c>
      <c r="F119" s="13" t="s">
        <v>7</v>
      </c>
      <c r="G119" s="14">
        <v>0</v>
      </c>
      <c r="H119" s="14">
        <v>0</v>
      </c>
      <c r="I119" s="18">
        <f t="shared" si="48"/>
        <v>0</v>
      </c>
      <c r="J119" s="18">
        <f t="shared" si="49"/>
        <v>0</v>
      </c>
      <c r="K119" s="19">
        <f>J119+I119</f>
        <v>0</v>
      </c>
      <c r="L119" s="32"/>
      <c r="Y119" s="20"/>
      <c r="Z119" s="21"/>
      <c r="AA119" s="21"/>
      <c r="AB119" s="21"/>
      <c r="AC119" s="21"/>
      <c r="AD119" s="21"/>
      <c r="AE119" s="21"/>
      <c r="AF119" s="21"/>
      <c r="AG119" s="21"/>
      <c r="AH119" s="21"/>
      <c r="AI119" s="20"/>
    </row>
    <row r="120" spans="1:35" s="1" customFormat="1" ht="23.25">
      <c r="A120" s="4" t="str">
        <f>IF(TRIM(F120)&lt;&gt;"",COUNTA($F$2:F120)&amp;"","")</f>
        <v/>
      </c>
      <c r="B120" s="5"/>
      <c r="C120" s="5"/>
      <c r="D120" s="6" t="s">
        <v>120</v>
      </c>
      <c r="E120" s="7"/>
      <c r="F120" s="5"/>
      <c r="G120" s="8"/>
      <c r="H120" s="8"/>
      <c r="I120" s="8"/>
      <c r="J120" s="8"/>
      <c r="K120" s="17"/>
      <c r="L120" s="32"/>
      <c r="Y120" s="20"/>
      <c r="Z120" s="21"/>
      <c r="AA120" s="21"/>
      <c r="AB120" s="21"/>
      <c r="AC120" s="21"/>
      <c r="AD120" s="21"/>
      <c r="AE120" s="21"/>
      <c r="AF120" s="21"/>
      <c r="AG120" s="21"/>
      <c r="AH120" s="21"/>
      <c r="AI120" s="20"/>
    </row>
    <row r="121" spans="1:35" s="1" customFormat="1" ht="31.5">
      <c r="A121" s="9" t="str">
        <f>IF(TRIM(F121)&lt;&gt;"",COUNTA($F$2:F121)&amp;"","")</f>
        <v>62</v>
      </c>
      <c r="B121" s="10" t="s">
        <v>35</v>
      </c>
      <c r="C121" s="10"/>
      <c r="D121" s="22" t="s">
        <v>59</v>
      </c>
      <c r="E121" s="12">
        <f>23*25</f>
        <v>575</v>
      </c>
      <c r="F121" s="13" t="s">
        <v>7</v>
      </c>
      <c r="G121" s="14">
        <v>0</v>
      </c>
      <c r="H121" s="14">
        <v>0</v>
      </c>
      <c r="I121" s="18">
        <f t="shared" ref="I121:I122" si="50">E121*H121</f>
        <v>0</v>
      </c>
      <c r="J121" s="18">
        <f t="shared" ref="J121:J122" si="51">E121*G121</f>
        <v>0</v>
      </c>
      <c r="K121" s="19">
        <f>J121+I121</f>
        <v>0</v>
      </c>
      <c r="L121" s="32"/>
      <c r="Y121" s="20"/>
      <c r="Z121" s="21"/>
      <c r="AA121" s="21"/>
      <c r="AB121" s="21"/>
      <c r="AC121" s="21"/>
      <c r="AD121" s="21"/>
      <c r="AE121" s="21"/>
      <c r="AF121" s="21"/>
      <c r="AG121" s="21"/>
      <c r="AH121" s="21"/>
      <c r="AI121" s="20"/>
    </row>
    <row r="122" spans="1:35" s="1" customFormat="1" ht="31.5">
      <c r="A122" s="9" t="str">
        <f>IF(TRIM(F122)&lt;&gt;"",COUNTA($F$2:F122)&amp;"","")</f>
        <v>63</v>
      </c>
      <c r="B122" s="10" t="s">
        <v>35</v>
      </c>
      <c r="C122" s="10"/>
      <c r="D122" s="22" t="s">
        <v>60</v>
      </c>
      <c r="E122" s="12">
        <f>20*25</f>
        <v>500</v>
      </c>
      <c r="F122" s="13" t="s">
        <v>7</v>
      </c>
      <c r="G122" s="14">
        <v>0</v>
      </c>
      <c r="H122" s="14">
        <v>0</v>
      </c>
      <c r="I122" s="18">
        <f t="shared" si="50"/>
        <v>0</v>
      </c>
      <c r="J122" s="18">
        <f t="shared" si="51"/>
        <v>0</v>
      </c>
      <c r="K122" s="19">
        <f>J122+I122</f>
        <v>0</v>
      </c>
      <c r="L122" s="32"/>
      <c r="Y122" s="20"/>
      <c r="Z122" s="21"/>
      <c r="AA122" s="21"/>
      <c r="AB122" s="21"/>
      <c r="AC122" s="21"/>
      <c r="AD122" s="21"/>
      <c r="AE122" s="21"/>
      <c r="AF122" s="21"/>
      <c r="AG122" s="21"/>
      <c r="AH122" s="21"/>
      <c r="AI122" s="20"/>
    </row>
    <row r="123" spans="1:35" s="1" customFormat="1" ht="23.25">
      <c r="A123" s="4" t="str">
        <f>IF(TRIM(F123)&lt;&gt;"",COUNTA($F$2:F123)&amp;"","")</f>
        <v/>
      </c>
      <c r="B123" s="5"/>
      <c r="C123" s="5"/>
      <c r="D123" s="6" t="s">
        <v>104</v>
      </c>
      <c r="E123" s="7"/>
      <c r="F123" s="5"/>
      <c r="G123" s="8"/>
      <c r="H123" s="8"/>
      <c r="I123" s="8"/>
      <c r="J123" s="8"/>
      <c r="K123" s="17"/>
      <c r="L123" s="32"/>
      <c r="Y123" s="20"/>
      <c r="Z123" s="21"/>
      <c r="AA123" s="21"/>
      <c r="AB123" s="21"/>
      <c r="AC123" s="21"/>
      <c r="AD123" s="21"/>
      <c r="AE123" s="21"/>
      <c r="AF123" s="21"/>
      <c r="AG123" s="21"/>
      <c r="AH123" s="21"/>
      <c r="AI123" s="20"/>
    </row>
    <row r="124" spans="1:35" s="1" customFormat="1" ht="31.5">
      <c r="A124" s="9" t="str">
        <f>IF(TRIM(F124)&lt;&gt;"",COUNTA($F$2:F124)&amp;"","")</f>
        <v>64</v>
      </c>
      <c r="B124" s="10" t="s">
        <v>35</v>
      </c>
      <c r="C124" s="10"/>
      <c r="D124" s="22" t="s">
        <v>59</v>
      </c>
      <c r="E124" s="12">
        <v>105</v>
      </c>
      <c r="F124" s="13" t="s">
        <v>7</v>
      </c>
      <c r="G124" s="14">
        <v>0</v>
      </c>
      <c r="H124" s="14">
        <v>0</v>
      </c>
      <c r="I124" s="18">
        <f t="shared" ref="I124:I125" si="52">E124*H124</f>
        <v>0</v>
      </c>
      <c r="J124" s="18">
        <f t="shared" ref="J124:J125" si="53">E124*G124</f>
        <v>0</v>
      </c>
      <c r="K124" s="19">
        <f>J124+I124</f>
        <v>0</v>
      </c>
      <c r="L124" s="32"/>
      <c r="Y124" s="20"/>
      <c r="Z124" s="21"/>
      <c r="AA124" s="21"/>
      <c r="AB124" s="21"/>
      <c r="AC124" s="21"/>
      <c r="AD124" s="21"/>
      <c r="AE124" s="21"/>
      <c r="AF124" s="21"/>
      <c r="AG124" s="21"/>
      <c r="AH124" s="21"/>
      <c r="AI124" s="20"/>
    </row>
    <row r="125" spans="1:35" s="1" customFormat="1" ht="31.5">
      <c r="A125" s="9" t="str">
        <f>IF(TRIM(F125)&lt;&gt;"",COUNTA($F$2:F125)&amp;"","")</f>
        <v>65</v>
      </c>
      <c r="B125" s="10" t="s">
        <v>35</v>
      </c>
      <c r="C125" s="10"/>
      <c r="D125" s="22" t="s">
        <v>60</v>
      </c>
      <c r="E125" s="12">
        <v>105</v>
      </c>
      <c r="F125" s="13" t="s">
        <v>7</v>
      </c>
      <c r="G125" s="14">
        <v>0</v>
      </c>
      <c r="H125" s="14">
        <v>0</v>
      </c>
      <c r="I125" s="18">
        <f t="shared" si="52"/>
        <v>0</v>
      </c>
      <c r="J125" s="18">
        <f t="shared" si="53"/>
        <v>0</v>
      </c>
      <c r="K125" s="19">
        <f>J125+I125</f>
        <v>0</v>
      </c>
      <c r="L125" s="32"/>
      <c r="Y125" s="20"/>
      <c r="Z125" s="21"/>
      <c r="AA125" s="21"/>
      <c r="AB125" s="21"/>
      <c r="AC125" s="21"/>
      <c r="AD125" s="21"/>
      <c r="AE125" s="21"/>
      <c r="AF125" s="21"/>
      <c r="AG125" s="21"/>
      <c r="AH125" s="21"/>
      <c r="AI125" s="20"/>
    </row>
    <row r="126" spans="1:35" s="1" customFormat="1" ht="23.25">
      <c r="A126" s="36"/>
      <c r="B126" s="37"/>
      <c r="C126" s="37"/>
      <c r="D126" s="38" t="s">
        <v>81</v>
      </c>
      <c r="E126" s="39"/>
      <c r="F126" s="37"/>
      <c r="G126" s="40"/>
      <c r="H126" s="40"/>
      <c r="I126" s="40"/>
      <c r="J126" s="40"/>
      <c r="K126" s="41">
        <f>SUM(K90:K125)</f>
        <v>0</v>
      </c>
      <c r="L126" s="33"/>
    </row>
    <row r="127" spans="1:35" s="1" customFormat="1" ht="23.25">
      <c r="A127" s="36"/>
      <c r="B127" s="37"/>
      <c r="C127" s="37"/>
      <c r="D127" s="38" t="s">
        <v>66</v>
      </c>
      <c r="E127" s="39"/>
      <c r="F127" s="37"/>
      <c r="G127" s="40"/>
      <c r="H127" s="40"/>
      <c r="I127" s="40"/>
      <c r="J127" s="40"/>
      <c r="K127" s="41"/>
      <c r="L127" s="33"/>
    </row>
    <row r="128" spans="1:35" s="1" customFormat="1" ht="23.25">
      <c r="A128" s="4"/>
      <c r="B128" s="5"/>
      <c r="C128" s="5"/>
      <c r="D128" s="6" t="s">
        <v>27</v>
      </c>
      <c r="E128" s="7"/>
      <c r="F128" s="5"/>
      <c r="G128" s="8"/>
      <c r="H128" s="8"/>
      <c r="I128" s="8"/>
      <c r="J128" s="8"/>
      <c r="K128" s="17"/>
      <c r="L128" s="32"/>
      <c r="Y128" s="20"/>
      <c r="Z128" s="21"/>
      <c r="AA128" s="21"/>
      <c r="AB128" s="21"/>
      <c r="AC128" s="21"/>
      <c r="AD128" s="21"/>
      <c r="AE128" s="21"/>
      <c r="AF128" s="21"/>
      <c r="AG128" s="21"/>
      <c r="AH128" s="21"/>
      <c r="AI128" s="20"/>
    </row>
    <row r="129" spans="1:35" s="1" customFormat="1" ht="18.75">
      <c r="A129" s="9" t="str">
        <f>IF(TRIM(F129)&lt;&gt;"",COUNTA($F$2:F129)&amp;"","")</f>
        <v>66</v>
      </c>
      <c r="B129" s="30" t="s">
        <v>35</v>
      </c>
      <c r="C129" s="10"/>
      <c r="D129" s="23" t="s">
        <v>30</v>
      </c>
      <c r="E129" s="12">
        <v>64</v>
      </c>
      <c r="F129" s="13" t="s">
        <v>9</v>
      </c>
      <c r="G129" s="14">
        <v>0</v>
      </c>
      <c r="H129" s="14">
        <v>0</v>
      </c>
      <c r="I129" s="18">
        <f t="shared" ref="I129" si="54">E129*H129</f>
        <v>0</v>
      </c>
      <c r="J129" s="18">
        <f t="shared" ref="J129" si="55">E129*G129</f>
        <v>0</v>
      </c>
      <c r="K129" s="19">
        <f>J129+I129</f>
        <v>0</v>
      </c>
      <c r="L129" s="32"/>
      <c r="Y129" s="20"/>
      <c r="Z129" s="21"/>
      <c r="AA129" s="21"/>
      <c r="AB129" s="21"/>
      <c r="AC129" s="21"/>
      <c r="AD129" s="21"/>
      <c r="AE129" s="21"/>
      <c r="AF129" s="21"/>
      <c r="AG129" s="21"/>
      <c r="AH129" s="21"/>
      <c r="AI129" s="20"/>
    </row>
    <row r="130" spans="1:35" s="1" customFormat="1" ht="23.25">
      <c r="A130" s="4"/>
      <c r="B130" s="5"/>
      <c r="C130" s="5"/>
      <c r="D130" s="6" t="s">
        <v>88</v>
      </c>
      <c r="E130" s="7"/>
      <c r="F130" s="5"/>
      <c r="G130" s="8"/>
      <c r="H130" s="8"/>
      <c r="I130" s="8"/>
      <c r="J130" s="8"/>
      <c r="K130" s="17"/>
      <c r="L130" s="32"/>
      <c r="Y130" s="20"/>
      <c r="Z130" s="21"/>
      <c r="AA130" s="21"/>
      <c r="AB130" s="21"/>
      <c r="AC130" s="21"/>
      <c r="AD130" s="21"/>
      <c r="AE130" s="21"/>
      <c r="AF130" s="21"/>
      <c r="AG130" s="21"/>
      <c r="AH130" s="21"/>
      <c r="AI130" s="20"/>
    </row>
    <row r="131" spans="1:35" s="1" customFormat="1" ht="18.75">
      <c r="A131" s="9" t="str">
        <f>IF(TRIM(F131)&lt;&gt;"",COUNTA($F$2:F131)&amp;"","")</f>
        <v>67</v>
      </c>
      <c r="B131" s="10" t="s">
        <v>35</v>
      </c>
      <c r="C131" s="11"/>
      <c r="D131" s="22" t="s">
        <v>55</v>
      </c>
      <c r="E131" s="12">
        <v>15</v>
      </c>
      <c r="F131" s="13" t="s">
        <v>9</v>
      </c>
      <c r="G131" s="14">
        <v>0</v>
      </c>
      <c r="H131" s="14">
        <v>0</v>
      </c>
      <c r="I131" s="18">
        <f t="shared" ref="I131" si="56">E131*H131</f>
        <v>0</v>
      </c>
      <c r="J131" s="18">
        <f t="shared" ref="J131" si="57">E131*G131</f>
        <v>0</v>
      </c>
      <c r="K131" s="19">
        <f>J131+I131</f>
        <v>0</v>
      </c>
      <c r="L131" s="32"/>
      <c r="Y131" s="20"/>
      <c r="Z131" s="21"/>
      <c r="AA131" s="21"/>
      <c r="AB131" s="21"/>
      <c r="AC131" s="21"/>
      <c r="AD131" s="21"/>
      <c r="AE131" s="21"/>
      <c r="AF131" s="21"/>
      <c r="AG131" s="21"/>
      <c r="AH131" s="21"/>
      <c r="AI131" s="20"/>
    </row>
    <row r="132" spans="1:35" s="1" customFormat="1" ht="23.25">
      <c r="A132" s="4" t="str">
        <f>IF(TRIM(F132)&lt;&gt;"",COUNTA($F$2:F132)&amp;"","")</f>
        <v/>
      </c>
      <c r="B132" s="5"/>
      <c r="C132" s="5"/>
      <c r="D132" s="6" t="s">
        <v>90</v>
      </c>
      <c r="E132" s="7"/>
      <c r="F132" s="5"/>
      <c r="G132" s="8"/>
      <c r="H132" s="8"/>
      <c r="I132" s="8"/>
      <c r="J132" s="8"/>
      <c r="K132" s="17"/>
      <c r="L132" s="32"/>
      <c r="Y132" s="20"/>
      <c r="Z132" s="21"/>
      <c r="AA132" s="21"/>
      <c r="AB132" s="21"/>
      <c r="AC132" s="21"/>
      <c r="AD132" s="21"/>
      <c r="AE132" s="21"/>
      <c r="AF132" s="21"/>
      <c r="AG132" s="21"/>
      <c r="AH132" s="21"/>
      <c r="AI132" s="20"/>
    </row>
    <row r="133" spans="1:35" s="1" customFormat="1" ht="18.75">
      <c r="A133" s="9" t="str">
        <f>IF(TRIM(F133)&lt;&gt;"",COUNTA($F$2:F133)&amp;"","")</f>
        <v>68</v>
      </c>
      <c r="B133" s="10" t="s">
        <v>35</v>
      </c>
      <c r="C133" s="11"/>
      <c r="D133" s="22" t="s">
        <v>55</v>
      </c>
      <c r="E133" s="12">
        <v>15</v>
      </c>
      <c r="F133" s="13" t="s">
        <v>9</v>
      </c>
      <c r="G133" s="14">
        <v>0</v>
      </c>
      <c r="H133" s="14">
        <v>0</v>
      </c>
      <c r="I133" s="18">
        <f t="shared" ref="I133" si="58">E133*H133</f>
        <v>0</v>
      </c>
      <c r="J133" s="18">
        <f t="shared" ref="J133" si="59">E133*G133</f>
        <v>0</v>
      </c>
      <c r="K133" s="19">
        <f>J133+I133</f>
        <v>0</v>
      </c>
      <c r="L133" s="32"/>
      <c r="Y133" s="20"/>
      <c r="Z133" s="21"/>
      <c r="AA133" s="21"/>
      <c r="AB133" s="21"/>
      <c r="AC133" s="21"/>
      <c r="AD133" s="21"/>
      <c r="AE133" s="21"/>
      <c r="AF133" s="21"/>
      <c r="AG133" s="21"/>
      <c r="AH133" s="21"/>
      <c r="AI133" s="20"/>
    </row>
    <row r="134" spans="1:35" s="1" customFormat="1" ht="23.25">
      <c r="A134" s="4" t="str">
        <f>IF(TRIM(F134)&lt;&gt;"",COUNTA($F$2:F134)&amp;"","")</f>
        <v/>
      </c>
      <c r="B134" s="5"/>
      <c r="C134" s="5"/>
      <c r="D134" s="6" t="s">
        <v>105</v>
      </c>
      <c r="E134" s="7"/>
      <c r="F134" s="5"/>
      <c r="G134" s="8"/>
      <c r="H134" s="8"/>
      <c r="I134" s="8"/>
      <c r="J134" s="8"/>
      <c r="K134" s="17"/>
      <c r="L134" s="32"/>
      <c r="Y134" s="20"/>
      <c r="Z134" s="21"/>
      <c r="AA134" s="21"/>
      <c r="AB134" s="21"/>
      <c r="AC134" s="21"/>
      <c r="AD134" s="21"/>
      <c r="AE134" s="21"/>
      <c r="AF134" s="21"/>
      <c r="AG134" s="21"/>
      <c r="AH134" s="21"/>
      <c r="AI134" s="20"/>
    </row>
    <row r="135" spans="1:35" s="1" customFormat="1" ht="18.75">
      <c r="A135" s="9" t="str">
        <f>IF(TRIM(F135)&lt;&gt;"",COUNTA($F$2:F135)&amp;"","")</f>
        <v>69</v>
      </c>
      <c r="B135" s="10" t="s">
        <v>35</v>
      </c>
      <c r="C135" s="11"/>
      <c r="D135" s="22" t="s">
        <v>55</v>
      </c>
      <c r="E135" s="12">
        <v>5</v>
      </c>
      <c r="F135" s="13" t="s">
        <v>9</v>
      </c>
      <c r="G135" s="14">
        <v>0</v>
      </c>
      <c r="H135" s="14">
        <v>0</v>
      </c>
      <c r="I135" s="18">
        <f t="shared" ref="I135" si="60">E135*H135</f>
        <v>0</v>
      </c>
      <c r="J135" s="18">
        <f t="shared" ref="J135" si="61">E135*G135</f>
        <v>0</v>
      </c>
      <c r="K135" s="19">
        <f>J135+I135</f>
        <v>0</v>
      </c>
      <c r="L135" s="32"/>
      <c r="Y135" s="20"/>
      <c r="Z135" s="21"/>
      <c r="AA135" s="21"/>
      <c r="AB135" s="21"/>
      <c r="AC135" s="21"/>
      <c r="AD135" s="21"/>
      <c r="AE135" s="21"/>
      <c r="AF135" s="21"/>
      <c r="AG135" s="21"/>
      <c r="AH135" s="21"/>
      <c r="AI135" s="20"/>
    </row>
    <row r="136" spans="1:35" s="1" customFormat="1" ht="23.25">
      <c r="A136" s="4" t="str">
        <f>IF(TRIM(F136)&lt;&gt;"",COUNTA($F$2:F136)&amp;"","")</f>
        <v/>
      </c>
      <c r="B136" s="5"/>
      <c r="C136" s="5"/>
      <c r="D136" s="6" t="s">
        <v>106</v>
      </c>
      <c r="E136" s="7"/>
      <c r="F136" s="5"/>
      <c r="G136" s="8"/>
      <c r="H136" s="8"/>
      <c r="I136" s="8"/>
      <c r="J136" s="8"/>
      <c r="K136" s="17"/>
      <c r="L136" s="32"/>
      <c r="Y136" s="20"/>
      <c r="Z136" s="21"/>
      <c r="AA136" s="21"/>
      <c r="AB136" s="21"/>
      <c r="AC136" s="21"/>
      <c r="AD136" s="21"/>
      <c r="AE136" s="21"/>
      <c r="AF136" s="21"/>
      <c r="AG136" s="21"/>
      <c r="AH136" s="21"/>
      <c r="AI136" s="20"/>
    </row>
    <row r="137" spans="1:35" s="1" customFormat="1" ht="18.75">
      <c r="A137" s="9" t="str">
        <f>IF(TRIM(F137)&lt;&gt;"",COUNTA($F$2:F137)&amp;"","")</f>
        <v>70</v>
      </c>
      <c r="B137" s="10" t="s">
        <v>35</v>
      </c>
      <c r="C137" s="11"/>
      <c r="D137" s="22" t="s">
        <v>55</v>
      </c>
      <c r="E137" s="12">
        <v>12</v>
      </c>
      <c r="F137" s="13" t="s">
        <v>9</v>
      </c>
      <c r="G137" s="14">
        <v>0</v>
      </c>
      <c r="H137" s="14">
        <v>0</v>
      </c>
      <c r="I137" s="18">
        <f t="shared" ref="I137" si="62">E137*H137</f>
        <v>0</v>
      </c>
      <c r="J137" s="18">
        <f t="shared" ref="J137" si="63">E137*G137</f>
        <v>0</v>
      </c>
      <c r="K137" s="19">
        <f>J137+I137</f>
        <v>0</v>
      </c>
      <c r="L137" s="32"/>
      <c r="Y137" s="20"/>
      <c r="Z137" s="21"/>
      <c r="AA137" s="21"/>
      <c r="AB137" s="21"/>
      <c r="AC137" s="21"/>
      <c r="AD137" s="21"/>
      <c r="AE137" s="21"/>
      <c r="AF137" s="21"/>
      <c r="AG137" s="21"/>
      <c r="AH137" s="21"/>
      <c r="AI137" s="20"/>
    </row>
    <row r="138" spans="1:35" s="1" customFormat="1" ht="23.25">
      <c r="A138" s="4" t="str">
        <f>IF(TRIM(F138)&lt;&gt;"",COUNTA($F$2:F138)&amp;"","")</f>
        <v/>
      </c>
      <c r="B138" s="5"/>
      <c r="C138" s="5"/>
      <c r="D138" s="6" t="s">
        <v>107</v>
      </c>
      <c r="E138" s="7"/>
      <c r="F138" s="5"/>
      <c r="G138" s="8"/>
      <c r="H138" s="8"/>
      <c r="I138" s="8"/>
      <c r="J138" s="8"/>
      <c r="K138" s="17"/>
      <c r="L138" s="32"/>
      <c r="Y138" s="20"/>
      <c r="Z138" s="21"/>
      <c r="AA138" s="21"/>
      <c r="AB138" s="21"/>
      <c r="AC138" s="21"/>
      <c r="AD138" s="21"/>
      <c r="AE138" s="21"/>
      <c r="AF138" s="21"/>
      <c r="AG138" s="21"/>
      <c r="AH138" s="21"/>
      <c r="AI138" s="20"/>
    </row>
    <row r="139" spans="1:35" s="1" customFormat="1" ht="18.75">
      <c r="A139" s="9" t="str">
        <f>IF(TRIM(F139)&lt;&gt;"",COUNTA($F$2:F139)&amp;"","")</f>
        <v>71</v>
      </c>
      <c r="B139" s="10" t="s">
        <v>35</v>
      </c>
      <c r="C139" s="11"/>
      <c r="D139" s="22" t="s">
        <v>55</v>
      </c>
      <c r="E139" s="12">
        <v>3</v>
      </c>
      <c r="F139" s="13" t="s">
        <v>9</v>
      </c>
      <c r="G139" s="14">
        <v>0</v>
      </c>
      <c r="H139" s="14">
        <v>0</v>
      </c>
      <c r="I139" s="18">
        <f t="shared" ref="I139" si="64">E139*H139</f>
        <v>0</v>
      </c>
      <c r="J139" s="18">
        <f t="shared" ref="J139" si="65">E139*G139</f>
        <v>0</v>
      </c>
      <c r="K139" s="19">
        <f>J139+I139</f>
        <v>0</v>
      </c>
      <c r="L139" s="32"/>
      <c r="Y139" s="20"/>
      <c r="Z139" s="21"/>
      <c r="AA139" s="21"/>
      <c r="AB139" s="21"/>
      <c r="AC139" s="21"/>
      <c r="AD139" s="21"/>
      <c r="AE139" s="21"/>
      <c r="AF139" s="21"/>
      <c r="AG139" s="21"/>
      <c r="AH139" s="21"/>
      <c r="AI139" s="20"/>
    </row>
    <row r="140" spans="1:35" s="1" customFormat="1" ht="23.25">
      <c r="A140" s="4" t="str">
        <f>IF(TRIM(F140)&lt;&gt;"",COUNTA($F$2:F140)&amp;"","")</f>
        <v/>
      </c>
      <c r="B140" s="5"/>
      <c r="C140" s="5"/>
      <c r="D140" s="6" t="s">
        <v>91</v>
      </c>
      <c r="E140" s="7"/>
      <c r="F140" s="5"/>
      <c r="G140" s="8"/>
      <c r="H140" s="8"/>
      <c r="I140" s="8"/>
      <c r="J140" s="8"/>
      <c r="K140" s="17"/>
      <c r="L140" s="32"/>
      <c r="Y140" s="20"/>
      <c r="Z140" s="21"/>
      <c r="AA140" s="21"/>
      <c r="AB140" s="21"/>
      <c r="AC140" s="21"/>
      <c r="AD140" s="21"/>
      <c r="AE140" s="21"/>
      <c r="AF140" s="21"/>
      <c r="AG140" s="21"/>
      <c r="AH140" s="21"/>
      <c r="AI140" s="20"/>
    </row>
    <row r="141" spans="1:35" s="1" customFormat="1" ht="18.75">
      <c r="A141" s="9" t="str">
        <f>IF(TRIM(F141)&lt;&gt;"",COUNTA($F$2:F141)&amp;"","")</f>
        <v>72</v>
      </c>
      <c r="B141" s="10" t="s">
        <v>35</v>
      </c>
      <c r="C141" s="11"/>
      <c r="D141" s="22" t="s">
        <v>55</v>
      </c>
      <c r="E141" s="12">
        <v>25</v>
      </c>
      <c r="F141" s="13" t="s">
        <v>9</v>
      </c>
      <c r="G141" s="14">
        <v>0</v>
      </c>
      <c r="H141" s="14">
        <v>0</v>
      </c>
      <c r="I141" s="18">
        <f t="shared" ref="I141" si="66">E141*H141</f>
        <v>0</v>
      </c>
      <c r="J141" s="18">
        <f t="shared" ref="J141" si="67">E141*G141</f>
        <v>0</v>
      </c>
      <c r="K141" s="19">
        <f>J141+I141</f>
        <v>0</v>
      </c>
      <c r="L141" s="32"/>
      <c r="Y141" s="20"/>
      <c r="Z141" s="21"/>
      <c r="AA141" s="21"/>
      <c r="AB141" s="21"/>
      <c r="AC141" s="21"/>
      <c r="AD141" s="21"/>
      <c r="AE141" s="21"/>
      <c r="AF141" s="21"/>
      <c r="AG141" s="21"/>
      <c r="AH141" s="21"/>
      <c r="AI141" s="20"/>
    </row>
    <row r="142" spans="1:35" s="1" customFormat="1" ht="23.25">
      <c r="A142" s="4" t="str">
        <f>IF(TRIM(F142)&lt;&gt;"",COUNTA($F$2:F142)&amp;"","")</f>
        <v/>
      </c>
      <c r="B142" s="5"/>
      <c r="C142" s="5"/>
      <c r="D142" s="6" t="s">
        <v>93</v>
      </c>
      <c r="E142" s="7"/>
      <c r="F142" s="5"/>
      <c r="G142" s="8"/>
      <c r="H142" s="8"/>
      <c r="I142" s="8"/>
      <c r="J142" s="8"/>
      <c r="K142" s="17"/>
      <c r="L142" s="32"/>
      <c r="Y142" s="20"/>
      <c r="Z142" s="21"/>
      <c r="AA142" s="21"/>
      <c r="AB142" s="21"/>
      <c r="AC142" s="21"/>
      <c r="AD142" s="21"/>
      <c r="AE142" s="21"/>
      <c r="AF142" s="21"/>
      <c r="AG142" s="21"/>
      <c r="AH142" s="21"/>
      <c r="AI142" s="20"/>
    </row>
    <row r="143" spans="1:35" s="1" customFormat="1" ht="18.75">
      <c r="A143" s="9" t="str">
        <f>IF(TRIM(F143)&lt;&gt;"",COUNTA($F$2:F143)&amp;"","")</f>
        <v>73</v>
      </c>
      <c r="B143" s="10" t="s">
        <v>35</v>
      </c>
      <c r="C143" s="11"/>
      <c r="D143" s="22" t="s">
        <v>55</v>
      </c>
      <c r="E143" s="12">
        <v>30</v>
      </c>
      <c r="F143" s="13" t="s">
        <v>9</v>
      </c>
      <c r="G143" s="14">
        <v>0</v>
      </c>
      <c r="H143" s="14">
        <v>0</v>
      </c>
      <c r="I143" s="18">
        <f t="shared" ref="I143" si="68">E143*H143</f>
        <v>0</v>
      </c>
      <c r="J143" s="18">
        <f t="shared" ref="J143" si="69">E143*G143</f>
        <v>0</v>
      </c>
      <c r="K143" s="19">
        <f>J143+I143</f>
        <v>0</v>
      </c>
      <c r="L143" s="32"/>
      <c r="Y143" s="20"/>
      <c r="Z143" s="21"/>
      <c r="AA143" s="21"/>
      <c r="AB143" s="21"/>
      <c r="AC143" s="21"/>
      <c r="AD143" s="21"/>
      <c r="AE143" s="21"/>
      <c r="AF143" s="21"/>
      <c r="AG143" s="21"/>
      <c r="AH143" s="21"/>
      <c r="AI143" s="20"/>
    </row>
    <row r="144" spans="1:35" s="1" customFormat="1" ht="23.25">
      <c r="A144" s="4" t="str">
        <f>IF(TRIM(F144)&lt;&gt;"",COUNTA($F$2:F144)&amp;"","")</f>
        <v/>
      </c>
      <c r="B144" s="5"/>
      <c r="C144" s="5"/>
      <c r="D144" s="6" t="s">
        <v>94</v>
      </c>
      <c r="E144" s="7"/>
      <c r="F144" s="5"/>
      <c r="G144" s="8"/>
      <c r="H144" s="8"/>
      <c r="I144" s="8"/>
      <c r="J144" s="8"/>
      <c r="K144" s="17"/>
      <c r="L144" s="32"/>
      <c r="Y144" s="20"/>
      <c r="Z144" s="21"/>
      <c r="AA144" s="21"/>
      <c r="AB144" s="21"/>
      <c r="AC144" s="21"/>
      <c r="AD144" s="21"/>
      <c r="AE144" s="21"/>
      <c r="AF144" s="21"/>
      <c r="AG144" s="21"/>
      <c r="AH144" s="21"/>
      <c r="AI144" s="20"/>
    </row>
    <row r="145" spans="1:35" s="1" customFormat="1" ht="18.75">
      <c r="A145" s="9" t="str">
        <f>IF(TRIM(F145)&lt;&gt;"",COUNTA($F$2:F145)&amp;"","")</f>
        <v>74</v>
      </c>
      <c r="B145" s="10" t="s">
        <v>35</v>
      </c>
      <c r="C145" s="11"/>
      <c r="D145" s="22" t="s">
        <v>55</v>
      </c>
      <c r="E145" s="12">
        <v>40</v>
      </c>
      <c r="F145" s="13" t="s">
        <v>9</v>
      </c>
      <c r="G145" s="14">
        <v>0</v>
      </c>
      <c r="H145" s="14">
        <v>0</v>
      </c>
      <c r="I145" s="18">
        <f t="shared" ref="I145" si="70">E145*H145</f>
        <v>0</v>
      </c>
      <c r="J145" s="18">
        <f t="shared" ref="J145" si="71">E145*G145</f>
        <v>0</v>
      </c>
      <c r="K145" s="19">
        <f>J145+I145</f>
        <v>0</v>
      </c>
      <c r="L145" s="32"/>
      <c r="Y145" s="20"/>
      <c r="Z145" s="21"/>
      <c r="AA145" s="21"/>
      <c r="AB145" s="21"/>
      <c r="AC145" s="21"/>
      <c r="AD145" s="21"/>
      <c r="AE145" s="21"/>
      <c r="AF145" s="21"/>
      <c r="AG145" s="21"/>
      <c r="AH145" s="21"/>
      <c r="AI145" s="20"/>
    </row>
    <row r="146" spans="1:35" s="1" customFormat="1" ht="23.25">
      <c r="A146" s="4" t="str">
        <f>IF(TRIM(F146)&lt;&gt;"",COUNTA($F$2:F146)&amp;"","")</f>
        <v/>
      </c>
      <c r="B146" s="5"/>
      <c r="C146" s="5"/>
      <c r="D146" s="6" t="s">
        <v>108</v>
      </c>
      <c r="E146" s="7"/>
      <c r="F146" s="5"/>
      <c r="G146" s="8"/>
      <c r="H146" s="8"/>
      <c r="I146" s="8"/>
      <c r="J146" s="8"/>
      <c r="K146" s="17"/>
      <c r="L146" s="32"/>
      <c r="Y146" s="20"/>
      <c r="Z146" s="21"/>
      <c r="AA146" s="21"/>
      <c r="AB146" s="21"/>
      <c r="AC146" s="21"/>
      <c r="AD146" s="21"/>
      <c r="AE146" s="21"/>
      <c r="AF146" s="21"/>
      <c r="AG146" s="21"/>
      <c r="AH146" s="21"/>
      <c r="AI146" s="20"/>
    </row>
    <row r="147" spans="1:35" s="1" customFormat="1" ht="18.75">
      <c r="A147" s="9" t="str">
        <f>IF(TRIM(F147)&lt;&gt;"",COUNTA($F$2:F147)&amp;"","")</f>
        <v>75</v>
      </c>
      <c r="B147" s="10" t="s">
        <v>35</v>
      </c>
      <c r="C147" s="11"/>
      <c r="D147" s="22" t="s">
        <v>55</v>
      </c>
      <c r="E147" s="12">
        <v>7</v>
      </c>
      <c r="F147" s="13" t="s">
        <v>9</v>
      </c>
      <c r="G147" s="14">
        <v>0</v>
      </c>
      <c r="H147" s="14">
        <v>0</v>
      </c>
      <c r="I147" s="18">
        <f t="shared" ref="I147" si="72">E147*H147</f>
        <v>0</v>
      </c>
      <c r="J147" s="18">
        <f t="shared" ref="J147" si="73">E147*G147</f>
        <v>0</v>
      </c>
      <c r="K147" s="19">
        <f>J147+I147</f>
        <v>0</v>
      </c>
      <c r="L147" s="32"/>
      <c r="Y147" s="20"/>
      <c r="Z147" s="21"/>
      <c r="AA147" s="21"/>
      <c r="AB147" s="21"/>
      <c r="AC147" s="21"/>
      <c r="AD147" s="21"/>
      <c r="AE147" s="21"/>
      <c r="AF147" s="21"/>
      <c r="AG147" s="21"/>
      <c r="AH147" s="21"/>
      <c r="AI147" s="20"/>
    </row>
    <row r="148" spans="1:35" s="1" customFormat="1" ht="23.25">
      <c r="A148" s="4" t="str">
        <f>IF(TRIM(F148)&lt;&gt;"",COUNTA($F$2:F148)&amp;"","")</f>
        <v/>
      </c>
      <c r="B148" s="5"/>
      <c r="C148" s="5"/>
      <c r="D148" s="6" t="s">
        <v>95</v>
      </c>
      <c r="E148" s="7"/>
      <c r="F148" s="5"/>
      <c r="G148" s="8"/>
      <c r="H148" s="8"/>
      <c r="I148" s="8"/>
      <c r="J148" s="8"/>
      <c r="K148" s="17"/>
      <c r="L148" s="32"/>
      <c r="Y148" s="20"/>
      <c r="Z148" s="21"/>
      <c r="AA148" s="21"/>
      <c r="AB148" s="21"/>
      <c r="AC148" s="21"/>
      <c r="AD148" s="21"/>
      <c r="AE148" s="21"/>
      <c r="AF148" s="21"/>
      <c r="AG148" s="21"/>
      <c r="AH148" s="21"/>
      <c r="AI148" s="20"/>
    </row>
    <row r="149" spans="1:35" s="1" customFormat="1" ht="18.75">
      <c r="A149" s="9" t="str">
        <f>IF(TRIM(F149)&lt;&gt;"",COUNTA($F$2:F149)&amp;"","")</f>
        <v>76</v>
      </c>
      <c r="B149" s="10" t="s">
        <v>35</v>
      </c>
      <c r="C149" s="11"/>
      <c r="D149" s="22" t="s">
        <v>55</v>
      </c>
      <c r="E149" s="12">
        <v>45</v>
      </c>
      <c r="F149" s="13" t="s">
        <v>9</v>
      </c>
      <c r="G149" s="14">
        <v>0</v>
      </c>
      <c r="H149" s="14">
        <v>0</v>
      </c>
      <c r="I149" s="18">
        <f t="shared" ref="I149" si="74">E149*H149</f>
        <v>0</v>
      </c>
      <c r="J149" s="18">
        <f t="shared" ref="J149" si="75">E149*G149</f>
        <v>0</v>
      </c>
      <c r="K149" s="19">
        <f>J149+I149</f>
        <v>0</v>
      </c>
      <c r="L149" s="32"/>
      <c r="Y149" s="20"/>
      <c r="Z149" s="21"/>
      <c r="AA149" s="21"/>
      <c r="AB149" s="21"/>
      <c r="AC149" s="21"/>
      <c r="AD149" s="21"/>
      <c r="AE149" s="21"/>
      <c r="AF149" s="21"/>
      <c r="AG149" s="21"/>
      <c r="AH149" s="21"/>
      <c r="AI149" s="20"/>
    </row>
    <row r="150" spans="1:35" s="1" customFormat="1" ht="23.25">
      <c r="A150" s="4" t="str">
        <f>IF(TRIM(F150)&lt;&gt;"",COUNTA($F$2:F150)&amp;"","")</f>
        <v/>
      </c>
      <c r="B150" s="5"/>
      <c r="C150" s="5"/>
      <c r="D150" s="6" t="s">
        <v>111</v>
      </c>
      <c r="E150" s="7"/>
      <c r="F150" s="5"/>
      <c r="G150" s="8"/>
      <c r="H150" s="8"/>
      <c r="I150" s="8"/>
      <c r="J150" s="8"/>
      <c r="K150" s="17"/>
      <c r="L150" s="32"/>
      <c r="Y150" s="20"/>
      <c r="Z150" s="21"/>
      <c r="AA150" s="21"/>
      <c r="AB150" s="21"/>
      <c r="AC150" s="21"/>
      <c r="AD150" s="21"/>
      <c r="AE150" s="21"/>
      <c r="AF150" s="21"/>
      <c r="AG150" s="21"/>
      <c r="AH150" s="21"/>
      <c r="AI150" s="20"/>
    </row>
    <row r="151" spans="1:35" s="1" customFormat="1" ht="18.75">
      <c r="A151" s="9" t="str">
        <f>IF(TRIM(F151)&lt;&gt;"",COUNTA($F$2:F151)&amp;"","")</f>
        <v>77</v>
      </c>
      <c r="B151" s="10" t="s">
        <v>35</v>
      </c>
      <c r="C151" s="11"/>
      <c r="D151" s="22" t="s">
        <v>55</v>
      </c>
      <c r="E151" s="12">
        <v>9</v>
      </c>
      <c r="F151" s="13" t="s">
        <v>9</v>
      </c>
      <c r="G151" s="14">
        <v>0</v>
      </c>
      <c r="H151" s="14">
        <v>0</v>
      </c>
      <c r="I151" s="18">
        <f t="shared" ref="I151" si="76">E151*H151</f>
        <v>0</v>
      </c>
      <c r="J151" s="18">
        <f t="shared" ref="J151" si="77">E151*G151</f>
        <v>0</v>
      </c>
      <c r="K151" s="19">
        <f>J151+I151</f>
        <v>0</v>
      </c>
      <c r="L151" s="32"/>
      <c r="Y151" s="20"/>
      <c r="Z151" s="21"/>
      <c r="AA151" s="21"/>
      <c r="AB151" s="21"/>
      <c r="AC151" s="21"/>
      <c r="AD151" s="21"/>
      <c r="AE151" s="21"/>
      <c r="AF151" s="21"/>
      <c r="AG151" s="21"/>
      <c r="AH151" s="21"/>
      <c r="AI151" s="20"/>
    </row>
    <row r="152" spans="1:35" s="1" customFormat="1" ht="23.25">
      <c r="A152" s="4" t="str">
        <f>IF(TRIM(F152)&lt;&gt;"",COUNTA($F$2:F152)&amp;"","")</f>
        <v/>
      </c>
      <c r="B152" s="5"/>
      <c r="C152" s="5"/>
      <c r="D152" s="6" t="s">
        <v>97</v>
      </c>
      <c r="E152" s="7"/>
      <c r="F152" s="5"/>
      <c r="G152" s="8"/>
      <c r="H152" s="8"/>
      <c r="I152" s="8"/>
      <c r="J152" s="8"/>
      <c r="K152" s="17"/>
      <c r="L152" s="32"/>
      <c r="Y152" s="20"/>
      <c r="Z152" s="21"/>
      <c r="AA152" s="21"/>
      <c r="AB152" s="21"/>
      <c r="AC152" s="21"/>
      <c r="AD152" s="21"/>
      <c r="AE152" s="21"/>
      <c r="AF152" s="21"/>
      <c r="AG152" s="21"/>
      <c r="AH152" s="21"/>
      <c r="AI152" s="20"/>
    </row>
    <row r="153" spans="1:35" s="1" customFormat="1" ht="18.75">
      <c r="A153" s="9" t="str">
        <f>IF(TRIM(F153)&lt;&gt;"",COUNTA($F$2:F153)&amp;"","")</f>
        <v>78</v>
      </c>
      <c r="B153" s="10" t="s">
        <v>35</v>
      </c>
      <c r="C153" s="11"/>
      <c r="D153" s="22" t="s">
        <v>55</v>
      </c>
      <c r="E153" s="12">
        <f>16*5</f>
        <v>80</v>
      </c>
      <c r="F153" s="13" t="s">
        <v>9</v>
      </c>
      <c r="G153" s="14">
        <v>0</v>
      </c>
      <c r="H153" s="14">
        <v>0</v>
      </c>
      <c r="I153" s="18">
        <f t="shared" ref="I153" si="78">E153*H153</f>
        <v>0</v>
      </c>
      <c r="J153" s="18">
        <f t="shared" ref="J153" si="79">E153*G153</f>
        <v>0</v>
      </c>
      <c r="K153" s="19">
        <f>J153+I153</f>
        <v>0</v>
      </c>
      <c r="L153" s="32"/>
      <c r="Y153" s="20"/>
      <c r="Z153" s="21"/>
      <c r="AA153" s="21"/>
      <c r="AB153" s="21"/>
      <c r="AC153" s="21"/>
      <c r="AD153" s="21"/>
      <c r="AE153" s="21"/>
      <c r="AF153" s="21"/>
      <c r="AG153" s="21"/>
      <c r="AH153" s="21"/>
      <c r="AI153" s="20"/>
    </row>
    <row r="154" spans="1:35" s="1" customFormat="1" ht="23.25">
      <c r="A154" s="4" t="str">
        <f>IF(TRIM(F154)&lt;&gt;"",COUNTA($F$2:F154)&amp;"","")</f>
        <v/>
      </c>
      <c r="B154" s="5"/>
      <c r="C154" s="5"/>
      <c r="D154" s="6" t="s">
        <v>98</v>
      </c>
      <c r="E154" s="7"/>
      <c r="F154" s="5"/>
      <c r="G154" s="8"/>
      <c r="H154" s="8"/>
      <c r="I154" s="8"/>
      <c r="J154" s="8"/>
      <c r="K154" s="17"/>
      <c r="L154" s="32"/>
      <c r="Y154" s="20"/>
      <c r="Z154" s="21"/>
      <c r="AA154" s="21"/>
      <c r="AB154" s="21"/>
      <c r="AC154" s="21"/>
      <c r="AD154" s="21"/>
      <c r="AE154" s="21"/>
      <c r="AF154" s="21"/>
      <c r="AG154" s="21"/>
      <c r="AH154" s="21"/>
      <c r="AI154" s="20"/>
    </row>
    <row r="155" spans="1:35" s="1" customFormat="1" ht="18.75">
      <c r="A155" s="9" t="str">
        <f>IF(TRIM(F155)&lt;&gt;"",COUNTA($F$2:F155)&amp;"","")</f>
        <v>79</v>
      </c>
      <c r="B155" s="10" t="s">
        <v>35</v>
      </c>
      <c r="C155" s="11"/>
      <c r="D155" s="22" t="s">
        <v>55</v>
      </c>
      <c r="E155" s="12">
        <f>16*5</f>
        <v>80</v>
      </c>
      <c r="F155" s="13" t="s">
        <v>9</v>
      </c>
      <c r="G155" s="14">
        <v>0</v>
      </c>
      <c r="H155" s="14">
        <v>0</v>
      </c>
      <c r="I155" s="18">
        <f t="shared" ref="I155" si="80">E155*H155</f>
        <v>0</v>
      </c>
      <c r="J155" s="18">
        <f t="shared" ref="J155" si="81">E155*G155</f>
        <v>0</v>
      </c>
      <c r="K155" s="19">
        <f>J155+I155</f>
        <v>0</v>
      </c>
      <c r="L155" s="32"/>
      <c r="Y155" s="20"/>
      <c r="Z155" s="21"/>
      <c r="AA155" s="21"/>
      <c r="AB155" s="21"/>
      <c r="AC155" s="21"/>
      <c r="AD155" s="21"/>
      <c r="AE155" s="21"/>
      <c r="AF155" s="21"/>
      <c r="AG155" s="21"/>
      <c r="AH155" s="21"/>
      <c r="AI155" s="20"/>
    </row>
    <row r="156" spans="1:35" s="1" customFormat="1" ht="23.25">
      <c r="A156" s="4" t="str">
        <f>IF(TRIM(F156)&lt;&gt;"",COUNTA($F$2:F156)&amp;"","")</f>
        <v/>
      </c>
      <c r="B156" s="5"/>
      <c r="C156" s="5"/>
      <c r="D156" s="6" t="s">
        <v>112</v>
      </c>
      <c r="E156" s="7"/>
      <c r="F156" s="5"/>
      <c r="G156" s="8"/>
      <c r="H156" s="8"/>
      <c r="I156" s="8"/>
      <c r="J156" s="8"/>
      <c r="K156" s="17"/>
      <c r="L156" s="32"/>
      <c r="Y156" s="20"/>
      <c r="Z156" s="21"/>
      <c r="AA156" s="21"/>
      <c r="AB156" s="21"/>
      <c r="AC156" s="21"/>
      <c r="AD156" s="21"/>
      <c r="AE156" s="21"/>
      <c r="AF156" s="21"/>
      <c r="AG156" s="21"/>
      <c r="AH156" s="21"/>
      <c r="AI156" s="20"/>
    </row>
    <row r="157" spans="1:35" s="1" customFormat="1" ht="18.75">
      <c r="A157" s="9" t="str">
        <f>IF(TRIM(F157)&lt;&gt;"",COUNTA($F$2:F157)&amp;"","")</f>
        <v>80</v>
      </c>
      <c r="B157" s="10" t="s">
        <v>35</v>
      </c>
      <c r="C157" s="11"/>
      <c r="D157" s="22" t="s">
        <v>55</v>
      </c>
      <c r="E157" s="12">
        <f>10*11</f>
        <v>110</v>
      </c>
      <c r="F157" s="13" t="s">
        <v>9</v>
      </c>
      <c r="G157" s="14">
        <v>0</v>
      </c>
      <c r="H157" s="14">
        <v>0</v>
      </c>
      <c r="I157" s="18">
        <f t="shared" ref="I157" si="82">E157*H157</f>
        <v>0</v>
      </c>
      <c r="J157" s="18">
        <f t="shared" ref="J157" si="83">E157*G157</f>
        <v>0</v>
      </c>
      <c r="K157" s="19">
        <f>J157+I157</f>
        <v>0</v>
      </c>
      <c r="L157" s="32"/>
      <c r="Y157" s="20"/>
      <c r="Z157" s="21"/>
      <c r="AA157" s="21"/>
      <c r="AB157" s="21"/>
      <c r="AC157" s="21"/>
      <c r="AD157" s="21"/>
      <c r="AE157" s="21"/>
      <c r="AF157" s="21"/>
      <c r="AG157" s="21"/>
      <c r="AH157" s="21"/>
      <c r="AI157" s="20"/>
    </row>
    <row r="158" spans="1:35" s="1" customFormat="1" ht="23.25">
      <c r="A158" s="4" t="str">
        <f>IF(TRIM(F158)&lt;&gt;"",COUNTA($F$2:F158)&amp;"","")</f>
        <v/>
      </c>
      <c r="B158" s="5"/>
      <c r="C158" s="5"/>
      <c r="D158" s="6" t="s">
        <v>99</v>
      </c>
      <c r="E158" s="7"/>
      <c r="F158" s="5"/>
      <c r="G158" s="8"/>
      <c r="H158" s="8"/>
      <c r="I158" s="8"/>
      <c r="J158" s="8"/>
      <c r="K158" s="17"/>
      <c r="L158" s="32"/>
      <c r="Y158" s="20"/>
      <c r="Z158" s="21"/>
      <c r="AA158" s="21"/>
      <c r="AB158" s="21"/>
      <c r="AC158" s="21"/>
      <c r="AD158" s="21"/>
      <c r="AE158" s="21"/>
      <c r="AF158" s="21"/>
      <c r="AG158" s="21"/>
      <c r="AH158" s="21"/>
      <c r="AI158" s="20"/>
    </row>
    <row r="159" spans="1:35" s="1" customFormat="1" ht="18.75">
      <c r="A159" s="9" t="str">
        <f>IF(TRIM(F159)&lt;&gt;"",COUNTA($F$2:F159)&amp;"","")</f>
        <v>81</v>
      </c>
      <c r="B159" s="10" t="s">
        <v>35</v>
      </c>
      <c r="C159" s="11"/>
      <c r="D159" s="22" t="s">
        <v>55</v>
      </c>
      <c r="E159" s="12">
        <v>50</v>
      </c>
      <c r="F159" s="13" t="s">
        <v>9</v>
      </c>
      <c r="G159" s="14">
        <v>0</v>
      </c>
      <c r="H159" s="14">
        <v>0</v>
      </c>
      <c r="I159" s="18">
        <f t="shared" ref="I159" si="84">E159*H159</f>
        <v>0</v>
      </c>
      <c r="J159" s="18">
        <f t="shared" ref="J159" si="85">E159*G159</f>
        <v>0</v>
      </c>
      <c r="K159" s="19">
        <f>J159+I159</f>
        <v>0</v>
      </c>
      <c r="L159" s="32"/>
      <c r="Y159" s="20"/>
      <c r="Z159" s="21"/>
      <c r="AA159" s="21"/>
      <c r="AB159" s="21"/>
      <c r="AC159" s="21"/>
      <c r="AD159" s="21"/>
      <c r="AE159" s="21"/>
      <c r="AF159" s="21"/>
      <c r="AG159" s="21"/>
      <c r="AH159" s="21"/>
      <c r="AI159" s="20"/>
    </row>
    <row r="160" spans="1:35" s="1" customFormat="1" ht="23.25">
      <c r="A160" s="4" t="str">
        <f>IF(TRIM(F160)&lt;&gt;"",COUNTA($F$2:F160)&amp;"","")</f>
        <v/>
      </c>
      <c r="B160" s="5"/>
      <c r="C160" s="5"/>
      <c r="D160" s="6" t="s">
        <v>109</v>
      </c>
      <c r="E160" s="7"/>
      <c r="F160" s="5"/>
      <c r="G160" s="8"/>
      <c r="H160" s="8"/>
      <c r="I160" s="8"/>
      <c r="J160" s="8"/>
      <c r="K160" s="17"/>
      <c r="L160" s="32"/>
      <c r="Y160" s="20"/>
      <c r="Z160" s="21"/>
      <c r="AA160" s="21"/>
      <c r="AB160" s="21"/>
      <c r="AC160" s="21"/>
      <c r="AD160" s="21"/>
      <c r="AE160" s="21"/>
      <c r="AF160" s="21"/>
      <c r="AG160" s="21"/>
      <c r="AH160" s="21"/>
      <c r="AI160" s="20"/>
    </row>
    <row r="161" spans="1:35" s="1" customFormat="1" ht="18.75">
      <c r="A161" s="9" t="str">
        <f>IF(TRIM(F161)&lt;&gt;"",COUNTA($F$2:F161)&amp;"","")</f>
        <v>82</v>
      </c>
      <c r="B161" s="10" t="s">
        <v>35</v>
      </c>
      <c r="C161" s="11"/>
      <c r="D161" s="22" t="s">
        <v>55</v>
      </c>
      <c r="E161" s="12">
        <v>18</v>
      </c>
      <c r="F161" s="13" t="s">
        <v>9</v>
      </c>
      <c r="G161" s="14">
        <v>0</v>
      </c>
      <c r="H161" s="14">
        <v>0</v>
      </c>
      <c r="I161" s="18">
        <f t="shared" ref="I161" si="86">E161*H161</f>
        <v>0</v>
      </c>
      <c r="J161" s="18">
        <f t="shared" ref="J161" si="87">E161*G161</f>
        <v>0</v>
      </c>
      <c r="K161" s="19">
        <f>J161+I161</f>
        <v>0</v>
      </c>
      <c r="L161" s="32"/>
      <c r="Y161" s="20"/>
      <c r="Z161" s="21"/>
      <c r="AA161" s="21"/>
      <c r="AB161" s="21"/>
      <c r="AC161" s="21"/>
      <c r="AD161" s="21"/>
      <c r="AE161" s="21"/>
      <c r="AF161" s="21"/>
      <c r="AG161" s="21"/>
      <c r="AH161" s="21"/>
      <c r="AI161" s="20"/>
    </row>
    <row r="162" spans="1:35" s="1" customFormat="1" ht="23.25">
      <c r="A162" s="4" t="str">
        <f>IF(TRIM(F162)&lt;&gt;"",COUNTA($F$2:F162)&amp;"","")</f>
        <v/>
      </c>
      <c r="B162" s="5"/>
      <c r="C162" s="5"/>
      <c r="D162" s="6" t="s">
        <v>100</v>
      </c>
      <c r="E162" s="7"/>
      <c r="F162" s="5"/>
      <c r="G162" s="8"/>
      <c r="H162" s="8"/>
      <c r="I162" s="8"/>
      <c r="J162" s="8"/>
      <c r="K162" s="17"/>
      <c r="L162" s="32"/>
      <c r="Y162" s="20"/>
      <c r="Z162" s="21"/>
      <c r="AA162" s="21"/>
      <c r="AB162" s="21"/>
      <c r="AC162" s="21"/>
      <c r="AD162" s="21"/>
      <c r="AE162" s="21"/>
      <c r="AF162" s="21"/>
      <c r="AG162" s="21"/>
      <c r="AH162" s="21"/>
      <c r="AI162" s="20"/>
    </row>
    <row r="163" spans="1:35" s="1" customFormat="1" ht="18.75">
      <c r="A163" s="9" t="str">
        <f>IF(TRIM(F163)&lt;&gt;"",COUNTA($F$2:F163)&amp;"","")</f>
        <v>83</v>
      </c>
      <c r="B163" s="10" t="s">
        <v>35</v>
      </c>
      <c r="C163" s="11"/>
      <c r="D163" s="22" t="s">
        <v>55</v>
      </c>
      <c r="E163" s="12">
        <f>16*5</f>
        <v>80</v>
      </c>
      <c r="F163" s="13" t="s">
        <v>9</v>
      </c>
      <c r="G163" s="14">
        <v>0</v>
      </c>
      <c r="H163" s="14">
        <v>0</v>
      </c>
      <c r="I163" s="18">
        <f t="shared" ref="I163" si="88">E163*H163</f>
        <v>0</v>
      </c>
      <c r="J163" s="18">
        <f t="shared" ref="J163" si="89">E163*G163</f>
        <v>0</v>
      </c>
      <c r="K163" s="19">
        <f>J163+I163</f>
        <v>0</v>
      </c>
      <c r="L163" s="32"/>
      <c r="Y163" s="20"/>
      <c r="Z163" s="21"/>
      <c r="AA163" s="21"/>
      <c r="AB163" s="21"/>
      <c r="AC163" s="21"/>
      <c r="AD163" s="21"/>
      <c r="AE163" s="21"/>
      <c r="AF163" s="21"/>
      <c r="AG163" s="21"/>
      <c r="AH163" s="21"/>
      <c r="AI163" s="20"/>
    </row>
    <row r="164" spans="1:35" s="1" customFormat="1" ht="23.25">
      <c r="A164" s="4" t="str">
        <f>IF(TRIM(F164)&lt;&gt;"",COUNTA($F$2:F164)&amp;"","")</f>
        <v/>
      </c>
      <c r="B164" s="5"/>
      <c r="C164" s="5"/>
      <c r="D164" s="6" t="s">
        <v>101</v>
      </c>
      <c r="E164" s="7"/>
      <c r="F164" s="5"/>
      <c r="G164" s="8"/>
      <c r="H164" s="8"/>
      <c r="I164" s="8"/>
      <c r="J164" s="8"/>
      <c r="K164" s="17"/>
      <c r="L164" s="32"/>
      <c r="Y164" s="20"/>
      <c r="Z164" s="21"/>
      <c r="AA164" s="21"/>
      <c r="AB164" s="21"/>
      <c r="AC164" s="21"/>
      <c r="AD164" s="21"/>
      <c r="AE164" s="21"/>
      <c r="AF164" s="21"/>
      <c r="AG164" s="21"/>
      <c r="AH164" s="21"/>
      <c r="AI164" s="20"/>
    </row>
    <row r="165" spans="1:35" s="1" customFormat="1" ht="18.75">
      <c r="A165" s="9" t="str">
        <f>IF(TRIM(F165)&lt;&gt;"",COUNTA($F$2:F165)&amp;"","")</f>
        <v>84</v>
      </c>
      <c r="B165" s="10" t="s">
        <v>35</v>
      </c>
      <c r="C165" s="11"/>
      <c r="D165" s="22" t="s">
        <v>55</v>
      </c>
      <c r="E165" s="12">
        <f>40</f>
        <v>40</v>
      </c>
      <c r="F165" s="13" t="s">
        <v>9</v>
      </c>
      <c r="G165" s="14">
        <v>0</v>
      </c>
      <c r="H165" s="14">
        <v>0</v>
      </c>
      <c r="I165" s="18">
        <f t="shared" ref="I165" si="90">E165*H165</f>
        <v>0</v>
      </c>
      <c r="J165" s="18">
        <f t="shared" ref="J165" si="91">E165*G165</f>
        <v>0</v>
      </c>
      <c r="K165" s="19">
        <f>J165+I165</f>
        <v>0</v>
      </c>
      <c r="L165" s="32"/>
      <c r="Y165" s="20"/>
      <c r="Z165" s="21"/>
      <c r="AA165" s="21"/>
      <c r="AB165" s="21"/>
      <c r="AC165" s="21"/>
      <c r="AD165" s="21"/>
      <c r="AE165" s="21"/>
      <c r="AF165" s="21"/>
      <c r="AG165" s="21"/>
      <c r="AH165" s="21"/>
      <c r="AI165" s="20"/>
    </row>
    <row r="166" spans="1:35" s="1" customFormat="1" ht="23.25">
      <c r="A166" s="4" t="str">
        <f>IF(TRIM(F166)&lt;&gt;"",COUNTA($F$2:F166)&amp;"","")</f>
        <v/>
      </c>
      <c r="B166" s="5"/>
      <c r="C166" s="5"/>
      <c r="D166" s="6" t="s">
        <v>96</v>
      </c>
      <c r="E166" s="7"/>
      <c r="F166" s="5"/>
      <c r="G166" s="8"/>
      <c r="H166" s="8"/>
      <c r="I166" s="8"/>
      <c r="J166" s="8"/>
      <c r="K166" s="17"/>
      <c r="L166" s="32"/>
      <c r="Y166" s="20"/>
      <c r="Z166" s="21"/>
      <c r="AA166" s="21"/>
      <c r="AB166" s="21"/>
      <c r="AC166" s="21"/>
      <c r="AD166" s="21"/>
      <c r="AE166" s="21"/>
      <c r="AF166" s="21"/>
      <c r="AG166" s="21"/>
      <c r="AH166" s="21"/>
      <c r="AI166" s="20"/>
    </row>
    <row r="167" spans="1:35" s="1" customFormat="1" ht="18.75">
      <c r="A167" s="9" t="str">
        <f>IF(TRIM(F167)&lt;&gt;"",COUNTA($F$2:F167)&amp;"","")</f>
        <v>85</v>
      </c>
      <c r="B167" s="10" t="s">
        <v>35</v>
      </c>
      <c r="C167" s="11"/>
      <c r="D167" s="22" t="s">
        <v>55</v>
      </c>
      <c r="E167" s="12">
        <v>40</v>
      </c>
      <c r="F167" s="13" t="s">
        <v>9</v>
      </c>
      <c r="G167" s="14">
        <v>0</v>
      </c>
      <c r="H167" s="14">
        <v>0</v>
      </c>
      <c r="I167" s="18">
        <f t="shared" ref="I167" si="92">E167*H167</f>
        <v>0</v>
      </c>
      <c r="J167" s="18">
        <f t="shared" ref="J167" si="93">E167*G167</f>
        <v>0</v>
      </c>
      <c r="K167" s="19">
        <f>J167+I167</f>
        <v>0</v>
      </c>
      <c r="L167" s="32"/>
      <c r="Y167" s="20"/>
      <c r="Z167" s="21"/>
      <c r="AA167" s="21"/>
      <c r="AB167" s="21"/>
      <c r="AC167" s="21"/>
      <c r="AD167" s="21"/>
      <c r="AE167" s="21"/>
      <c r="AF167" s="21"/>
      <c r="AG167" s="21"/>
      <c r="AH167" s="21"/>
      <c r="AI167" s="20"/>
    </row>
    <row r="168" spans="1:35" s="1" customFormat="1" ht="23.25">
      <c r="A168" s="4"/>
      <c r="B168" s="5"/>
      <c r="C168" s="5"/>
      <c r="D168" s="6" t="s">
        <v>116</v>
      </c>
      <c r="E168" s="7"/>
      <c r="F168" s="5"/>
      <c r="G168" s="8"/>
      <c r="H168" s="8"/>
      <c r="I168" s="8"/>
      <c r="J168" s="8"/>
      <c r="K168" s="17"/>
      <c r="L168" s="32"/>
      <c r="Y168" s="20"/>
      <c r="Z168" s="21"/>
      <c r="AA168" s="21"/>
      <c r="AB168" s="21"/>
      <c r="AC168" s="21"/>
      <c r="AD168" s="21"/>
      <c r="AE168" s="21"/>
      <c r="AF168" s="21"/>
      <c r="AG168" s="21"/>
      <c r="AH168" s="21"/>
      <c r="AI168" s="20"/>
    </row>
    <row r="169" spans="1:35" s="1" customFormat="1" ht="18.75">
      <c r="A169" s="9" t="str">
        <f>IF(TRIM(F169)&lt;&gt;"",COUNTA($F$2:F169)&amp;"","")</f>
        <v>86</v>
      </c>
      <c r="B169" s="30" t="s">
        <v>35</v>
      </c>
      <c r="C169" s="10"/>
      <c r="D169" s="23" t="s">
        <v>10</v>
      </c>
      <c r="E169" s="12">
        <f>3*47</f>
        <v>141</v>
      </c>
      <c r="F169" s="13" t="s">
        <v>9</v>
      </c>
      <c r="G169" s="14">
        <v>0</v>
      </c>
      <c r="H169" s="14">
        <v>0</v>
      </c>
      <c r="I169" s="18">
        <f t="shared" ref="I169:I170" si="94">E169*H169</f>
        <v>0</v>
      </c>
      <c r="J169" s="18">
        <f t="shared" ref="J169:J170" si="95">E169*G169</f>
        <v>0</v>
      </c>
      <c r="K169" s="19">
        <f>J169+I169</f>
        <v>0</v>
      </c>
      <c r="L169" s="32"/>
      <c r="Y169" s="20"/>
      <c r="Z169" s="21"/>
      <c r="AA169" s="21"/>
      <c r="AB169" s="21"/>
      <c r="AC169" s="21"/>
      <c r="AD169" s="21"/>
      <c r="AE169" s="21"/>
      <c r="AF169" s="21"/>
      <c r="AG169" s="21"/>
      <c r="AH169" s="21"/>
      <c r="AI169" s="20"/>
    </row>
    <row r="170" spans="1:35" s="1" customFormat="1" ht="18.75">
      <c r="A170" s="9" t="str">
        <f>IF(TRIM(F170)&lt;&gt;"",COUNTA($F$2:F170)&amp;"","")</f>
        <v>87</v>
      </c>
      <c r="B170" s="10" t="s">
        <v>35</v>
      </c>
      <c r="C170" s="10"/>
      <c r="D170" s="23" t="s">
        <v>11</v>
      </c>
      <c r="E170" s="12">
        <f>4*47</f>
        <v>188</v>
      </c>
      <c r="F170" s="13" t="s">
        <v>9</v>
      </c>
      <c r="G170" s="14">
        <v>0</v>
      </c>
      <c r="H170" s="14">
        <v>0</v>
      </c>
      <c r="I170" s="18">
        <f t="shared" si="94"/>
        <v>0</v>
      </c>
      <c r="J170" s="18">
        <f t="shared" si="95"/>
        <v>0</v>
      </c>
      <c r="K170" s="19">
        <f>J170+I170</f>
        <v>0</v>
      </c>
      <c r="L170" s="32"/>
      <c r="Y170" s="20"/>
      <c r="Z170" s="21"/>
      <c r="AA170" s="21"/>
      <c r="AB170" s="21"/>
      <c r="AC170" s="21"/>
      <c r="AD170" s="21"/>
      <c r="AE170" s="21"/>
      <c r="AF170" s="21"/>
      <c r="AG170" s="21"/>
      <c r="AH170" s="21"/>
      <c r="AI170" s="20"/>
    </row>
    <row r="171" spans="1:35" s="1" customFormat="1" ht="23.25">
      <c r="A171" s="4" t="str">
        <f>IF(TRIM(F171)&lt;&gt;"",COUNTA($F$2:F171)&amp;"","")</f>
        <v/>
      </c>
      <c r="B171" s="5"/>
      <c r="C171" s="5"/>
      <c r="D171" s="6" t="s">
        <v>113</v>
      </c>
      <c r="E171" s="7"/>
      <c r="F171" s="5"/>
      <c r="G171" s="8"/>
      <c r="H171" s="8"/>
      <c r="I171" s="8"/>
      <c r="J171" s="8"/>
      <c r="K171" s="17"/>
      <c r="L171" s="32"/>
      <c r="Y171" s="20"/>
      <c r="Z171" s="21"/>
      <c r="AA171" s="21"/>
      <c r="AB171" s="21"/>
      <c r="AC171" s="21"/>
      <c r="AD171" s="21"/>
      <c r="AE171" s="21"/>
      <c r="AF171" s="21"/>
      <c r="AG171" s="21"/>
      <c r="AH171" s="21"/>
      <c r="AI171" s="20"/>
    </row>
    <row r="172" spans="1:35" s="1" customFormat="1" ht="18.75">
      <c r="A172" s="9" t="str">
        <f>IF(TRIM(F172)&lt;&gt;"",COUNTA($F$2:F172)&amp;"","")</f>
        <v>88</v>
      </c>
      <c r="B172" s="10" t="s">
        <v>35</v>
      </c>
      <c r="C172" s="10"/>
      <c r="D172" s="23" t="s">
        <v>10</v>
      </c>
      <c r="E172" s="12">
        <v>30</v>
      </c>
      <c r="F172" s="13" t="s">
        <v>9</v>
      </c>
      <c r="G172" s="14">
        <v>0</v>
      </c>
      <c r="H172" s="14">
        <v>0</v>
      </c>
      <c r="I172" s="18">
        <f>E172*H172</f>
        <v>0</v>
      </c>
      <c r="J172" s="18">
        <f>E172*G172</f>
        <v>0</v>
      </c>
      <c r="K172" s="19">
        <f>J172+I172</f>
        <v>0</v>
      </c>
      <c r="L172" s="32"/>
      <c r="Y172" s="20"/>
      <c r="Z172" s="21"/>
      <c r="AA172" s="21"/>
      <c r="AB172" s="21"/>
      <c r="AC172" s="21"/>
      <c r="AD172" s="21"/>
      <c r="AE172" s="21"/>
      <c r="AF172" s="21"/>
      <c r="AG172" s="21"/>
      <c r="AH172" s="21"/>
      <c r="AI172" s="20"/>
    </row>
    <row r="173" spans="1:35" s="1" customFormat="1" ht="18.75">
      <c r="A173" s="9" t="str">
        <f>IF(TRIM(F173)&lt;&gt;"",COUNTA($F$2:F173)&amp;"","")</f>
        <v>89</v>
      </c>
      <c r="B173" s="10" t="s">
        <v>35</v>
      </c>
      <c r="C173" s="10"/>
      <c r="D173" s="23" t="s">
        <v>11</v>
      </c>
      <c r="E173" s="12">
        <v>30</v>
      </c>
      <c r="F173" s="13" t="s">
        <v>9</v>
      </c>
      <c r="G173" s="14">
        <v>0</v>
      </c>
      <c r="H173" s="14">
        <v>0</v>
      </c>
      <c r="I173" s="18">
        <f>E173*H173</f>
        <v>0</v>
      </c>
      <c r="J173" s="18">
        <f>E173*G173</f>
        <v>0</v>
      </c>
      <c r="K173" s="19">
        <f>J173+I173</f>
        <v>0</v>
      </c>
      <c r="L173" s="32"/>
      <c r="Y173" s="20"/>
      <c r="Z173" s="21"/>
      <c r="AA173" s="21"/>
      <c r="AB173" s="21"/>
      <c r="AC173" s="21"/>
      <c r="AD173" s="21"/>
      <c r="AE173" s="21"/>
      <c r="AF173" s="21"/>
      <c r="AG173" s="21"/>
      <c r="AH173" s="21"/>
      <c r="AI173" s="20"/>
    </row>
    <row r="174" spans="1:35" s="1" customFormat="1" ht="23.25">
      <c r="A174" s="4" t="str">
        <f>IF(TRIM(F174)&lt;&gt;"",COUNTA($F$2:F174)&amp;"","")</f>
        <v/>
      </c>
      <c r="B174" s="5"/>
      <c r="C174" s="5"/>
      <c r="D174" s="6" t="s">
        <v>114</v>
      </c>
      <c r="E174" s="7"/>
      <c r="F174" s="5"/>
      <c r="G174" s="8"/>
      <c r="H174" s="8"/>
      <c r="I174" s="8"/>
      <c r="J174" s="8"/>
      <c r="K174" s="17"/>
      <c r="L174" s="32"/>
      <c r="Y174" s="20"/>
      <c r="Z174" s="21"/>
      <c r="AA174" s="21"/>
      <c r="AB174" s="21"/>
      <c r="AC174" s="21"/>
      <c r="AD174" s="21"/>
      <c r="AE174" s="21"/>
      <c r="AF174" s="21"/>
      <c r="AG174" s="21"/>
      <c r="AH174" s="21"/>
      <c r="AI174" s="20"/>
    </row>
    <row r="175" spans="1:35" s="1" customFormat="1" ht="18.75">
      <c r="A175" s="9" t="str">
        <f>IF(TRIM(F175)&lt;&gt;"",COUNTA($F$2:F175)&amp;"","")</f>
        <v>90</v>
      </c>
      <c r="B175" s="10" t="s">
        <v>35</v>
      </c>
      <c r="C175" s="10"/>
      <c r="D175" s="23" t="s">
        <v>10</v>
      </c>
      <c r="E175" s="12">
        <v>30</v>
      </c>
      <c r="F175" s="13" t="s">
        <v>9</v>
      </c>
      <c r="G175" s="14">
        <v>0</v>
      </c>
      <c r="H175" s="14">
        <v>0</v>
      </c>
      <c r="I175" s="18">
        <f>E175*H175</f>
        <v>0</v>
      </c>
      <c r="J175" s="18">
        <f>E175*G175</f>
        <v>0</v>
      </c>
      <c r="K175" s="19">
        <f>J175+I175</f>
        <v>0</v>
      </c>
      <c r="L175" s="32"/>
      <c r="Y175" s="20"/>
      <c r="Z175" s="21"/>
      <c r="AA175" s="21"/>
      <c r="AB175" s="21"/>
      <c r="AC175" s="21"/>
      <c r="AD175" s="21"/>
      <c r="AE175" s="21"/>
      <c r="AF175" s="21"/>
      <c r="AG175" s="21"/>
      <c r="AH175" s="21"/>
      <c r="AI175" s="20"/>
    </row>
    <row r="176" spans="1:35" s="1" customFormat="1" ht="18.75">
      <c r="A176" s="9" t="str">
        <f>IF(TRIM(F176)&lt;&gt;"",COUNTA($F$2:F176)&amp;"","")</f>
        <v>91</v>
      </c>
      <c r="B176" s="10" t="s">
        <v>35</v>
      </c>
      <c r="C176" s="10"/>
      <c r="D176" s="23" t="s">
        <v>11</v>
      </c>
      <c r="E176" s="12">
        <v>30</v>
      </c>
      <c r="F176" s="13" t="s">
        <v>9</v>
      </c>
      <c r="G176" s="14">
        <v>0</v>
      </c>
      <c r="H176" s="14">
        <v>0</v>
      </c>
      <c r="I176" s="18">
        <f>E176*H176</f>
        <v>0</v>
      </c>
      <c r="J176" s="18">
        <f>E176*G176</f>
        <v>0</v>
      </c>
      <c r="K176" s="19">
        <f>J176+I176</f>
        <v>0</v>
      </c>
      <c r="L176" s="32"/>
      <c r="Y176" s="20"/>
      <c r="Z176" s="21"/>
      <c r="AA176" s="21"/>
      <c r="AB176" s="21"/>
      <c r="AC176" s="21"/>
      <c r="AD176" s="21"/>
      <c r="AE176" s="21"/>
      <c r="AF176" s="21"/>
      <c r="AG176" s="21"/>
      <c r="AH176" s="21"/>
      <c r="AI176" s="20"/>
    </row>
    <row r="177" spans="1:35" s="1" customFormat="1" ht="23.25">
      <c r="A177" s="4" t="str">
        <f>IF(TRIM(F177)&lt;&gt;"",COUNTA($F$2:F177)&amp;"","")</f>
        <v/>
      </c>
      <c r="B177" s="5"/>
      <c r="C177" s="5"/>
      <c r="D177" s="6" t="s">
        <v>117</v>
      </c>
      <c r="E177" s="7"/>
      <c r="F177" s="5"/>
      <c r="G177" s="8"/>
      <c r="H177" s="8"/>
      <c r="I177" s="8"/>
      <c r="J177" s="8"/>
      <c r="K177" s="17"/>
      <c r="L177" s="32"/>
      <c r="Y177" s="20"/>
      <c r="Z177" s="21"/>
      <c r="AA177" s="21"/>
      <c r="AB177" s="21"/>
      <c r="AC177" s="21"/>
      <c r="AD177" s="21"/>
      <c r="AE177" s="21"/>
      <c r="AF177" s="21"/>
      <c r="AG177" s="21"/>
      <c r="AH177" s="21"/>
      <c r="AI177" s="20"/>
    </row>
    <row r="178" spans="1:35" s="1" customFormat="1" ht="18.75">
      <c r="A178" s="9" t="str">
        <f>IF(TRIM(F178)&lt;&gt;"",COUNTA($F$2:F178)&amp;"","")</f>
        <v>92</v>
      </c>
      <c r="B178" s="10" t="s">
        <v>35</v>
      </c>
      <c r="C178" s="10"/>
      <c r="D178" s="23" t="s">
        <v>10</v>
      </c>
      <c r="E178" s="12">
        <v>48</v>
      </c>
      <c r="F178" s="13" t="s">
        <v>9</v>
      </c>
      <c r="G178" s="14">
        <v>0</v>
      </c>
      <c r="H178" s="14">
        <v>0</v>
      </c>
      <c r="I178" s="18">
        <f t="shared" ref="I178:I179" si="96">E178*H178</f>
        <v>0</v>
      </c>
      <c r="J178" s="18">
        <f t="shared" ref="J178:J179" si="97">E178*G178</f>
        <v>0</v>
      </c>
      <c r="K178" s="19">
        <f>J178+I178</f>
        <v>0</v>
      </c>
      <c r="L178" s="32"/>
      <c r="Y178" s="20"/>
      <c r="Z178" s="21"/>
      <c r="AA178" s="21"/>
      <c r="AB178" s="21"/>
      <c r="AC178" s="21"/>
      <c r="AD178" s="21"/>
      <c r="AE178" s="21"/>
      <c r="AF178" s="21"/>
      <c r="AG178" s="21"/>
      <c r="AH178" s="21"/>
      <c r="AI178" s="20"/>
    </row>
    <row r="179" spans="1:35" s="1" customFormat="1" ht="18.75">
      <c r="A179" s="9" t="str">
        <f>IF(TRIM(F179)&lt;&gt;"",COUNTA($F$2:F179)&amp;"","")</f>
        <v>93</v>
      </c>
      <c r="B179" s="10" t="s">
        <v>35</v>
      </c>
      <c r="C179" s="10"/>
      <c r="D179" s="23" t="s">
        <v>11</v>
      </c>
      <c r="E179" s="12">
        <v>48</v>
      </c>
      <c r="F179" s="13" t="s">
        <v>9</v>
      </c>
      <c r="G179" s="14">
        <v>0</v>
      </c>
      <c r="H179" s="14">
        <v>0</v>
      </c>
      <c r="I179" s="18">
        <f t="shared" si="96"/>
        <v>0</v>
      </c>
      <c r="J179" s="18">
        <f t="shared" si="97"/>
        <v>0</v>
      </c>
      <c r="K179" s="19">
        <f>J179+I179</f>
        <v>0</v>
      </c>
      <c r="L179" s="32"/>
      <c r="Y179" s="20"/>
      <c r="Z179" s="21"/>
      <c r="AA179" s="21"/>
      <c r="AB179" s="21"/>
      <c r="AC179" s="21"/>
      <c r="AD179" s="21"/>
      <c r="AE179" s="21"/>
      <c r="AF179" s="21"/>
      <c r="AG179" s="21"/>
      <c r="AH179" s="21"/>
      <c r="AI179" s="20"/>
    </row>
    <row r="180" spans="1:35" s="1" customFormat="1" ht="23.25">
      <c r="A180" s="4" t="str">
        <f>IF(TRIM(F180)&lt;&gt;"",COUNTA($F$2:F180)&amp;"","")</f>
        <v/>
      </c>
      <c r="B180" s="5"/>
      <c r="C180" s="5"/>
      <c r="D180" s="6" t="s">
        <v>102</v>
      </c>
      <c r="E180" s="7"/>
      <c r="F180" s="5"/>
      <c r="G180" s="8"/>
      <c r="H180" s="8"/>
      <c r="I180" s="8"/>
      <c r="J180" s="8"/>
      <c r="K180" s="17"/>
      <c r="L180" s="32"/>
      <c r="Y180" s="20"/>
      <c r="Z180" s="21"/>
      <c r="AA180" s="21"/>
      <c r="AB180" s="21"/>
      <c r="AC180" s="21"/>
      <c r="AD180" s="21"/>
      <c r="AE180" s="21"/>
      <c r="AF180" s="21"/>
      <c r="AG180" s="21"/>
      <c r="AH180" s="21"/>
      <c r="AI180" s="20"/>
    </row>
    <row r="181" spans="1:35" s="1" customFormat="1" ht="18.75">
      <c r="A181" s="9" t="str">
        <f>IF(TRIM(F181)&lt;&gt;"",COUNTA($F$2:F181)&amp;"","")</f>
        <v>94</v>
      </c>
      <c r="B181" s="10" t="s">
        <v>35</v>
      </c>
      <c r="C181" s="10"/>
      <c r="D181" s="23" t="s">
        <v>10</v>
      </c>
      <c r="E181" s="12">
        <v>15</v>
      </c>
      <c r="F181" s="13" t="s">
        <v>9</v>
      </c>
      <c r="G181" s="14">
        <v>0</v>
      </c>
      <c r="H181" s="14">
        <v>0</v>
      </c>
      <c r="I181" s="18">
        <f t="shared" ref="I181:I182" si="98">E181*H181</f>
        <v>0</v>
      </c>
      <c r="J181" s="18">
        <f t="shared" ref="J181:J182" si="99">E181*G181</f>
        <v>0</v>
      </c>
      <c r="K181" s="19">
        <f>J181+I181</f>
        <v>0</v>
      </c>
      <c r="L181" s="32"/>
      <c r="Y181" s="20"/>
      <c r="Z181" s="21"/>
      <c r="AA181" s="21"/>
      <c r="AB181" s="21"/>
      <c r="AC181" s="21"/>
      <c r="AD181" s="21"/>
      <c r="AE181" s="21"/>
      <c r="AF181" s="21"/>
      <c r="AG181" s="21"/>
      <c r="AH181" s="21"/>
      <c r="AI181" s="20"/>
    </row>
    <row r="182" spans="1:35" s="1" customFormat="1" ht="18.75">
      <c r="A182" s="9" t="str">
        <f>IF(TRIM(F182)&lt;&gt;"",COUNTA($F$2:F182)&amp;"","")</f>
        <v>95</v>
      </c>
      <c r="B182" s="10" t="s">
        <v>35</v>
      </c>
      <c r="C182" s="10"/>
      <c r="D182" s="23" t="s">
        <v>11</v>
      </c>
      <c r="E182" s="12">
        <v>25</v>
      </c>
      <c r="F182" s="13" t="s">
        <v>9</v>
      </c>
      <c r="G182" s="14">
        <v>0</v>
      </c>
      <c r="H182" s="14">
        <v>0</v>
      </c>
      <c r="I182" s="18">
        <f t="shared" si="98"/>
        <v>0</v>
      </c>
      <c r="J182" s="18">
        <f t="shared" si="99"/>
        <v>0</v>
      </c>
      <c r="K182" s="19">
        <f>J182+I182</f>
        <v>0</v>
      </c>
      <c r="L182" s="32"/>
      <c r="Y182" s="20"/>
      <c r="Z182" s="21"/>
      <c r="AA182" s="21"/>
      <c r="AB182" s="21"/>
      <c r="AC182" s="21"/>
      <c r="AD182" s="21"/>
      <c r="AE182" s="21"/>
      <c r="AF182" s="21"/>
      <c r="AG182" s="21"/>
      <c r="AH182" s="21"/>
      <c r="AI182" s="20"/>
    </row>
    <row r="183" spans="1:35" s="1" customFormat="1" ht="23.25">
      <c r="A183" s="4" t="str">
        <f>IF(TRIM(F183)&lt;&gt;"",COUNTA($F$2:F183)&amp;"","")</f>
        <v/>
      </c>
      <c r="B183" s="5"/>
      <c r="C183" s="5"/>
      <c r="D183" s="6" t="s">
        <v>103</v>
      </c>
      <c r="E183" s="7"/>
      <c r="F183" s="5"/>
      <c r="G183" s="8"/>
      <c r="H183" s="8"/>
      <c r="I183" s="8"/>
      <c r="J183" s="8"/>
      <c r="K183" s="17"/>
      <c r="L183" s="32"/>
      <c r="Y183" s="20"/>
      <c r="Z183" s="21"/>
      <c r="AA183" s="21"/>
      <c r="AB183" s="21"/>
      <c r="AC183" s="21"/>
      <c r="AD183" s="21"/>
      <c r="AE183" s="21"/>
      <c r="AF183" s="21"/>
      <c r="AG183" s="21"/>
      <c r="AH183" s="21"/>
      <c r="AI183" s="20"/>
    </row>
    <row r="184" spans="1:35" s="1" customFormat="1" ht="18.75">
      <c r="A184" s="9" t="str">
        <f>IF(TRIM(F184)&lt;&gt;"",COUNTA($F$2:F184)&amp;"","")</f>
        <v>96</v>
      </c>
      <c r="B184" s="10" t="s">
        <v>35</v>
      </c>
      <c r="C184" s="10"/>
      <c r="D184" s="23" t="s">
        <v>10</v>
      </c>
      <c r="E184" s="12">
        <v>15</v>
      </c>
      <c r="F184" s="13" t="s">
        <v>9</v>
      </c>
      <c r="G184" s="14">
        <v>0</v>
      </c>
      <c r="H184" s="14">
        <v>0</v>
      </c>
      <c r="I184" s="18">
        <f>E184*H184</f>
        <v>0</v>
      </c>
      <c r="J184" s="18">
        <f>E184*G184</f>
        <v>0</v>
      </c>
      <c r="K184" s="19">
        <f>J184+I184</f>
        <v>0</v>
      </c>
      <c r="L184" s="32"/>
      <c r="Y184" s="20"/>
      <c r="Z184" s="21"/>
      <c r="AA184" s="21"/>
      <c r="AB184" s="21"/>
      <c r="AC184" s="21"/>
      <c r="AD184" s="21"/>
      <c r="AE184" s="21"/>
      <c r="AF184" s="21"/>
      <c r="AG184" s="21"/>
      <c r="AH184" s="21"/>
      <c r="AI184" s="20"/>
    </row>
    <row r="185" spans="1:35" s="1" customFormat="1" ht="18.75">
      <c r="A185" s="9" t="str">
        <f>IF(TRIM(F185)&lt;&gt;"",COUNTA($F$2:F185)&amp;"","")</f>
        <v>97</v>
      </c>
      <c r="B185" s="10" t="s">
        <v>35</v>
      </c>
      <c r="C185" s="10"/>
      <c r="D185" s="23" t="s">
        <v>11</v>
      </c>
      <c r="E185" s="12">
        <v>25</v>
      </c>
      <c r="F185" s="13" t="s">
        <v>9</v>
      </c>
      <c r="G185" s="14">
        <v>0</v>
      </c>
      <c r="H185" s="14">
        <v>0</v>
      </c>
      <c r="I185" s="18">
        <f t="shared" ref="I185:I190" si="100">E185*H185</f>
        <v>0</v>
      </c>
      <c r="J185" s="18">
        <f t="shared" ref="J185:J190" si="101">E185*G185</f>
        <v>0</v>
      </c>
      <c r="K185" s="19">
        <f>J185+I185</f>
        <v>0</v>
      </c>
      <c r="L185" s="32"/>
      <c r="Y185" s="20"/>
      <c r="Z185" s="21"/>
      <c r="AA185" s="21"/>
      <c r="AB185" s="21"/>
      <c r="AC185" s="21"/>
      <c r="AD185" s="21"/>
      <c r="AE185" s="21"/>
      <c r="AF185" s="21"/>
      <c r="AG185" s="21"/>
      <c r="AH185" s="21"/>
      <c r="AI185" s="20"/>
    </row>
    <row r="186" spans="1:35" s="1" customFormat="1" ht="23.25">
      <c r="A186" s="4" t="str">
        <f>IF(TRIM(F186)&lt;&gt;"",COUNTA($F$2:F186)&amp;"","")</f>
        <v/>
      </c>
      <c r="B186" s="5"/>
      <c r="C186" s="5"/>
      <c r="D186" s="6" t="s">
        <v>115</v>
      </c>
      <c r="E186" s="7"/>
      <c r="F186" s="5"/>
      <c r="G186" s="8"/>
      <c r="H186" s="8"/>
      <c r="I186" s="8"/>
      <c r="J186" s="8"/>
      <c r="K186" s="17"/>
      <c r="L186" s="32"/>
      <c r="Y186" s="20"/>
      <c r="Z186" s="21"/>
      <c r="AA186" s="21"/>
      <c r="AB186" s="21"/>
      <c r="AC186" s="21"/>
      <c r="AD186" s="21"/>
      <c r="AE186" s="21"/>
      <c r="AF186" s="21"/>
      <c r="AG186" s="21"/>
      <c r="AH186" s="21"/>
      <c r="AI186" s="20"/>
    </row>
    <row r="187" spans="1:35" s="1" customFormat="1" ht="18.75">
      <c r="A187" s="9" t="str">
        <f>IF(TRIM(F187)&lt;&gt;"",COUNTA($F$2:F187)&amp;"","")</f>
        <v>98</v>
      </c>
      <c r="B187" s="10" t="s">
        <v>35</v>
      </c>
      <c r="C187" s="10"/>
      <c r="D187" s="23" t="s">
        <v>10</v>
      </c>
      <c r="E187" s="12">
        <v>120</v>
      </c>
      <c r="F187" s="13" t="s">
        <v>9</v>
      </c>
      <c r="G187" s="14">
        <v>0</v>
      </c>
      <c r="H187" s="14">
        <v>0</v>
      </c>
      <c r="I187" s="18">
        <f t="shared" si="100"/>
        <v>0</v>
      </c>
      <c r="J187" s="18">
        <f t="shared" si="101"/>
        <v>0</v>
      </c>
      <c r="K187" s="19">
        <f t="shared" ref="K187:K190" si="102">J187+I187</f>
        <v>0</v>
      </c>
      <c r="L187" s="32"/>
      <c r="Y187" s="20"/>
      <c r="Z187" s="21"/>
      <c r="AA187" s="21"/>
      <c r="AB187" s="21"/>
      <c r="AC187" s="21"/>
      <c r="AD187" s="21"/>
      <c r="AE187" s="21"/>
      <c r="AF187" s="21"/>
      <c r="AG187" s="21"/>
      <c r="AH187" s="21"/>
      <c r="AI187" s="20"/>
    </row>
    <row r="188" spans="1:35" s="1" customFormat="1" ht="18.75">
      <c r="A188" s="9" t="str">
        <f>IF(TRIM(F188)&lt;&gt;"",COUNTA($F$2:F188)&amp;"","")</f>
        <v>99</v>
      </c>
      <c r="B188" s="10" t="s">
        <v>35</v>
      </c>
      <c r="C188" s="10"/>
      <c r="D188" s="23" t="s">
        <v>11</v>
      </c>
      <c r="E188" s="12">
        <v>155</v>
      </c>
      <c r="F188" s="13" t="s">
        <v>9</v>
      </c>
      <c r="G188" s="14">
        <v>0</v>
      </c>
      <c r="H188" s="14">
        <v>0</v>
      </c>
      <c r="I188" s="18">
        <f t="shared" si="100"/>
        <v>0</v>
      </c>
      <c r="J188" s="18">
        <f t="shared" si="101"/>
        <v>0</v>
      </c>
      <c r="K188" s="19">
        <f t="shared" si="102"/>
        <v>0</v>
      </c>
      <c r="L188" s="32"/>
      <c r="Y188" s="20"/>
      <c r="Z188" s="21"/>
      <c r="AA188" s="21"/>
      <c r="AB188" s="21"/>
      <c r="AC188" s="21"/>
      <c r="AD188" s="21"/>
      <c r="AE188" s="21"/>
      <c r="AF188" s="21"/>
      <c r="AG188" s="21"/>
      <c r="AH188" s="21"/>
      <c r="AI188" s="20"/>
    </row>
    <row r="189" spans="1:35" s="1" customFormat="1" ht="18.75">
      <c r="A189" s="9" t="str">
        <f>IF(TRIM(F189)&lt;&gt;"",COUNTA($F$2:F189)&amp;"","")</f>
        <v>100</v>
      </c>
      <c r="B189" s="10" t="s">
        <v>35</v>
      </c>
      <c r="C189" s="10"/>
      <c r="D189" s="23" t="s">
        <v>13</v>
      </c>
      <c r="E189" s="12">
        <v>30</v>
      </c>
      <c r="F189" s="13" t="s">
        <v>9</v>
      </c>
      <c r="G189" s="14">
        <v>0</v>
      </c>
      <c r="H189" s="14">
        <v>0</v>
      </c>
      <c r="I189" s="18">
        <f t="shared" si="100"/>
        <v>0</v>
      </c>
      <c r="J189" s="18">
        <f t="shared" si="101"/>
        <v>0</v>
      </c>
      <c r="K189" s="19">
        <f t="shared" si="102"/>
        <v>0</v>
      </c>
      <c r="L189" s="32"/>
      <c r="Y189" s="20"/>
      <c r="Z189" s="21"/>
      <c r="AA189" s="21"/>
      <c r="AB189" s="21"/>
      <c r="AC189" s="21"/>
      <c r="AD189" s="21"/>
      <c r="AE189" s="21"/>
      <c r="AF189" s="21"/>
      <c r="AG189" s="21"/>
      <c r="AH189" s="21"/>
      <c r="AI189" s="20"/>
    </row>
    <row r="190" spans="1:35" s="1" customFormat="1" ht="18.75">
      <c r="A190" s="9" t="str">
        <f>IF(TRIM(F190)&lt;&gt;"",COUNTA($F$2:F190)&amp;"","")</f>
        <v>101</v>
      </c>
      <c r="B190" s="10" t="s">
        <v>35</v>
      </c>
      <c r="C190" s="10"/>
      <c r="D190" s="23" t="s">
        <v>12</v>
      </c>
      <c r="E190" s="12">
        <v>30</v>
      </c>
      <c r="F190" s="13" t="s">
        <v>7</v>
      </c>
      <c r="G190" s="14">
        <v>0</v>
      </c>
      <c r="H190" s="14">
        <v>0</v>
      </c>
      <c r="I190" s="18">
        <f t="shared" si="100"/>
        <v>0</v>
      </c>
      <c r="J190" s="18">
        <f t="shared" si="101"/>
        <v>0</v>
      </c>
      <c r="K190" s="19">
        <f t="shared" si="102"/>
        <v>0</v>
      </c>
      <c r="L190" s="32"/>
      <c r="Y190" s="20"/>
      <c r="Z190" s="21"/>
      <c r="AA190" s="21"/>
      <c r="AB190" s="21"/>
      <c r="AC190" s="21"/>
      <c r="AD190" s="21"/>
      <c r="AE190" s="21"/>
      <c r="AF190" s="21"/>
      <c r="AG190" s="21"/>
      <c r="AH190" s="21"/>
      <c r="AI190" s="20"/>
    </row>
    <row r="191" spans="1:35" s="1" customFormat="1" ht="23.25">
      <c r="A191" s="4" t="str">
        <f>IF(TRIM(F191)&lt;&gt;"",COUNTA($F$2:F191)&amp;"","")</f>
        <v/>
      </c>
      <c r="B191" s="5"/>
      <c r="C191" s="5"/>
      <c r="D191" s="6" t="s">
        <v>119</v>
      </c>
      <c r="E191" s="7"/>
      <c r="F191" s="5"/>
      <c r="G191" s="8"/>
      <c r="H191" s="8"/>
      <c r="I191" s="8"/>
      <c r="J191" s="8"/>
      <c r="K191" s="17"/>
      <c r="L191" s="32"/>
      <c r="Y191" s="20"/>
      <c r="Z191" s="21"/>
      <c r="AA191" s="21"/>
      <c r="AB191" s="21"/>
      <c r="AC191" s="21"/>
      <c r="AD191" s="21"/>
      <c r="AE191" s="21"/>
      <c r="AF191" s="21"/>
      <c r="AG191" s="21"/>
      <c r="AH191" s="21"/>
      <c r="AI191" s="20"/>
    </row>
    <row r="192" spans="1:35" s="1" customFormat="1" ht="18.75">
      <c r="A192" s="9" t="str">
        <f>IF(TRIM(F192)&lt;&gt;"",COUNTA($F$2:F192)&amp;"","")</f>
        <v>102</v>
      </c>
      <c r="B192" s="10" t="s">
        <v>35</v>
      </c>
      <c r="C192" s="10"/>
      <c r="D192" s="23" t="s">
        <v>10</v>
      </c>
      <c r="E192" s="12">
        <v>63</v>
      </c>
      <c r="F192" s="13" t="s">
        <v>9</v>
      </c>
      <c r="G192" s="14">
        <v>0</v>
      </c>
      <c r="H192" s="14">
        <v>0</v>
      </c>
      <c r="I192" s="18">
        <f t="shared" ref="I192:I195" si="103">E192*H192</f>
        <v>0</v>
      </c>
      <c r="J192" s="18">
        <f t="shared" ref="J192:J195" si="104">E192*G192</f>
        <v>0</v>
      </c>
      <c r="K192" s="19">
        <f t="shared" ref="K192:K195" si="105">J192+I192</f>
        <v>0</v>
      </c>
      <c r="L192" s="32"/>
      <c r="Y192" s="20"/>
      <c r="Z192" s="21"/>
      <c r="AA192" s="21"/>
      <c r="AB192" s="21"/>
      <c r="AC192" s="21"/>
      <c r="AD192" s="21"/>
      <c r="AE192" s="21"/>
      <c r="AF192" s="21"/>
      <c r="AG192" s="21"/>
      <c r="AH192" s="21"/>
      <c r="AI192" s="20"/>
    </row>
    <row r="193" spans="1:35" s="1" customFormat="1" ht="18.75">
      <c r="A193" s="9" t="str">
        <f>IF(TRIM(F193)&lt;&gt;"",COUNTA($F$2:F193)&amp;"","")</f>
        <v>103</v>
      </c>
      <c r="B193" s="10" t="s">
        <v>35</v>
      </c>
      <c r="C193" s="10"/>
      <c r="D193" s="23" t="s">
        <v>11</v>
      </c>
      <c r="E193" s="12">
        <v>84</v>
      </c>
      <c r="F193" s="13" t="s">
        <v>9</v>
      </c>
      <c r="G193" s="14">
        <v>0</v>
      </c>
      <c r="H193" s="14">
        <v>0</v>
      </c>
      <c r="I193" s="18">
        <f t="shared" si="103"/>
        <v>0</v>
      </c>
      <c r="J193" s="18">
        <f t="shared" si="104"/>
        <v>0</v>
      </c>
      <c r="K193" s="19">
        <f t="shared" si="105"/>
        <v>0</v>
      </c>
      <c r="L193" s="32"/>
      <c r="Y193" s="20"/>
      <c r="Z193" s="21"/>
      <c r="AA193" s="21"/>
      <c r="AB193" s="21"/>
      <c r="AC193" s="21"/>
      <c r="AD193" s="21"/>
      <c r="AE193" s="21"/>
      <c r="AF193" s="21"/>
      <c r="AG193" s="21"/>
      <c r="AH193" s="21"/>
      <c r="AI193" s="20"/>
    </row>
    <row r="194" spans="1:35" s="1" customFormat="1" ht="18.75">
      <c r="A194" s="9" t="str">
        <f>IF(TRIM(F194)&lt;&gt;"",COUNTA($F$2:F194)&amp;"","")</f>
        <v>104</v>
      </c>
      <c r="B194" s="10" t="s">
        <v>35</v>
      </c>
      <c r="C194" s="10"/>
      <c r="D194" s="23" t="s">
        <v>13</v>
      </c>
      <c r="E194" s="12">
        <v>18</v>
      </c>
      <c r="F194" s="13" t="s">
        <v>9</v>
      </c>
      <c r="G194" s="14">
        <v>0</v>
      </c>
      <c r="H194" s="14">
        <v>0</v>
      </c>
      <c r="I194" s="18">
        <f t="shared" si="103"/>
        <v>0</v>
      </c>
      <c r="J194" s="18">
        <f t="shared" si="104"/>
        <v>0</v>
      </c>
      <c r="K194" s="19">
        <f t="shared" si="105"/>
        <v>0</v>
      </c>
      <c r="L194" s="32"/>
      <c r="Y194" s="20"/>
      <c r="Z194" s="21"/>
      <c r="AA194" s="21"/>
      <c r="AB194" s="21"/>
      <c r="AC194" s="21"/>
      <c r="AD194" s="21"/>
      <c r="AE194" s="21"/>
      <c r="AF194" s="21"/>
      <c r="AG194" s="21"/>
      <c r="AH194" s="21"/>
      <c r="AI194" s="20"/>
    </row>
    <row r="195" spans="1:35" s="1" customFormat="1" ht="18.75">
      <c r="A195" s="9" t="str">
        <f>IF(TRIM(F195)&lt;&gt;"",COUNTA($F$2:F195)&amp;"","")</f>
        <v>105</v>
      </c>
      <c r="B195" s="10" t="s">
        <v>35</v>
      </c>
      <c r="C195" s="10"/>
      <c r="D195" s="23" t="s">
        <v>12</v>
      </c>
      <c r="E195" s="12">
        <v>18</v>
      </c>
      <c r="F195" s="13" t="s">
        <v>7</v>
      </c>
      <c r="G195" s="14">
        <v>0</v>
      </c>
      <c r="H195" s="14">
        <v>0</v>
      </c>
      <c r="I195" s="18">
        <f t="shared" si="103"/>
        <v>0</v>
      </c>
      <c r="J195" s="18">
        <f t="shared" si="104"/>
        <v>0</v>
      </c>
      <c r="K195" s="19">
        <f t="shared" si="105"/>
        <v>0</v>
      </c>
      <c r="L195" s="32"/>
      <c r="Y195" s="20"/>
      <c r="Z195" s="21"/>
      <c r="AA195" s="21"/>
      <c r="AB195" s="21"/>
      <c r="AC195" s="21"/>
      <c r="AD195" s="21"/>
      <c r="AE195" s="21"/>
      <c r="AF195" s="21"/>
      <c r="AG195" s="21"/>
      <c r="AH195" s="21"/>
      <c r="AI195" s="20"/>
    </row>
    <row r="196" spans="1:35" s="1" customFormat="1" ht="23.25">
      <c r="A196" s="4" t="str">
        <f>IF(TRIM(F196)&lt;&gt;"",COUNTA($F$2:F196)&amp;"","")</f>
        <v/>
      </c>
      <c r="B196" s="5"/>
      <c r="C196" s="5"/>
      <c r="D196" s="6" t="s">
        <v>118</v>
      </c>
      <c r="E196" s="7"/>
      <c r="F196" s="5"/>
      <c r="G196" s="8"/>
      <c r="H196" s="8"/>
      <c r="I196" s="8"/>
      <c r="J196" s="8"/>
      <c r="K196" s="17"/>
      <c r="L196" s="32"/>
      <c r="Y196" s="20"/>
      <c r="Z196" s="21"/>
      <c r="AA196" s="21"/>
      <c r="AB196" s="21"/>
      <c r="AC196" s="21"/>
      <c r="AD196" s="21"/>
      <c r="AE196" s="21"/>
      <c r="AF196" s="21"/>
      <c r="AG196" s="21"/>
      <c r="AH196" s="21"/>
      <c r="AI196" s="20"/>
    </row>
    <row r="197" spans="1:35" s="1" customFormat="1" ht="18.75">
      <c r="A197" s="9" t="str">
        <f>IF(TRIM(F197)&lt;&gt;"",COUNTA($F$2:F197)&amp;"","")</f>
        <v>106</v>
      </c>
      <c r="B197" s="10" t="s">
        <v>35</v>
      </c>
      <c r="C197" s="10"/>
      <c r="D197" s="23" t="s">
        <v>10</v>
      </c>
      <c r="E197" s="12">
        <v>378</v>
      </c>
      <c r="F197" s="13" t="s">
        <v>9</v>
      </c>
      <c r="G197" s="14">
        <v>0</v>
      </c>
      <c r="H197" s="14">
        <v>0</v>
      </c>
      <c r="I197" s="18">
        <f t="shared" ref="I197:I200" si="106">E197*H197</f>
        <v>0</v>
      </c>
      <c r="J197" s="18">
        <f t="shared" ref="J197:J200" si="107">E197*G197</f>
        <v>0</v>
      </c>
      <c r="K197" s="19">
        <f t="shared" ref="K197:K200" si="108">J197+I197</f>
        <v>0</v>
      </c>
      <c r="L197" s="32"/>
      <c r="Y197" s="20"/>
      <c r="Z197" s="21"/>
      <c r="AA197" s="21"/>
      <c r="AB197" s="21"/>
      <c r="AC197" s="21"/>
      <c r="AD197" s="21"/>
      <c r="AE197" s="21"/>
      <c r="AF197" s="21"/>
      <c r="AG197" s="21"/>
      <c r="AH197" s="21"/>
      <c r="AI197" s="20"/>
    </row>
    <row r="198" spans="1:35" s="1" customFormat="1" ht="18.75">
      <c r="A198" s="9" t="str">
        <f>IF(TRIM(F198)&lt;&gt;"",COUNTA($F$2:F198)&amp;"","")</f>
        <v>107</v>
      </c>
      <c r="B198" s="10" t="s">
        <v>35</v>
      </c>
      <c r="C198" s="10"/>
      <c r="D198" s="23" t="s">
        <v>11</v>
      </c>
      <c r="E198" s="12">
        <v>470</v>
      </c>
      <c r="F198" s="13" t="s">
        <v>9</v>
      </c>
      <c r="G198" s="14">
        <v>0</v>
      </c>
      <c r="H198" s="14">
        <v>0</v>
      </c>
      <c r="I198" s="18">
        <f t="shared" si="106"/>
        <v>0</v>
      </c>
      <c r="J198" s="18">
        <f t="shared" si="107"/>
        <v>0</v>
      </c>
      <c r="K198" s="19">
        <f t="shared" si="108"/>
        <v>0</v>
      </c>
      <c r="L198" s="32"/>
      <c r="Y198" s="20"/>
      <c r="Z198" s="21"/>
      <c r="AA198" s="21"/>
      <c r="AB198" s="21"/>
      <c r="AC198" s="21"/>
      <c r="AD198" s="21"/>
      <c r="AE198" s="21"/>
      <c r="AF198" s="21"/>
      <c r="AG198" s="21"/>
      <c r="AH198" s="21"/>
      <c r="AI198" s="20"/>
    </row>
    <row r="199" spans="1:35" s="1" customFormat="1" ht="18.75">
      <c r="A199" s="9" t="str">
        <f>IF(TRIM(F199)&lt;&gt;"",COUNTA($F$2:F199)&amp;"","")</f>
        <v>108</v>
      </c>
      <c r="B199" s="10" t="s">
        <v>35</v>
      </c>
      <c r="C199" s="10"/>
      <c r="D199" s="23" t="s">
        <v>13</v>
      </c>
      <c r="E199" s="12">
        <v>102</v>
      </c>
      <c r="F199" s="13" t="s">
        <v>9</v>
      </c>
      <c r="G199" s="14">
        <v>0</v>
      </c>
      <c r="H199" s="14">
        <v>0</v>
      </c>
      <c r="I199" s="18">
        <f t="shared" si="106"/>
        <v>0</v>
      </c>
      <c r="J199" s="18">
        <f t="shared" si="107"/>
        <v>0</v>
      </c>
      <c r="K199" s="19">
        <f t="shared" si="108"/>
        <v>0</v>
      </c>
      <c r="L199" s="32"/>
      <c r="Y199" s="20"/>
      <c r="Z199" s="21"/>
      <c r="AA199" s="21"/>
      <c r="AB199" s="21"/>
      <c r="AC199" s="21"/>
      <c r="AD199" s="21"/>
      <c r="AE199" s="21"/>
      <c r="AF199" s="21"/>
      <c r="AG199" s="21"/>
      <c r="AH199" s="21"/>
      <c r="AI199" s="20"/>
    </row>
    <row r="200" spans="1:35" s="1" customFormat="1" ht="18.75">
      <c r="A200" s="9" t="str">
        <f>IF(TRIM(F200)&lt;&gt;"",COUNTA($F$2:F200)&amp;"","")</f>
        <v>109</v>
      </c>
      <c r="B200" s="10" t="s">
        <v>35</v>
      </c>
      <c r="C200" s="10"/>
      <c r="D200" s="23" t="s">
        <v>12</v>
      </c>
      <c r="E200" s="12">
        <f>46*2</f>
        <v>92</v>
      </c>
      <c r="F200" s="13" t="s">
        <v>7</v>
      </c>
      <c r="G200" s="14">
        <v>0</v>
      </c>
      <c r="H200" s="14">
        <v>0</v>
      </c>
      <c r="I200" s="18">
        <f t="shared" si="106"/>
        <v>0</v>
      </c>
      <c r="J200" s="18">
        <f t="shared" si="107"/>
        <v>0</v>
      </c>
      <c r="K200" s="19">
        <f t="shared" si="108"/>
        <v>0</v>
      </c>
      <c r="L200" s="32"/>
      <c r="Y200" s="20"/>
      <c r="Z200" s="21"/>
      <c r="AA200" s="21"/>
      <c r="AB200" s="21"/>
      <c r="AC200" s="21"/>
      <c r="AD200" s="21"/>
      <c r="AE200" s="21"/>
      <c r="AF200" s="21"/>
      <c r="AG200" s="21"/>
      <c r="AH200" s="21"/>
      <c r="AI200" s="20"/>
    </row>
    <row r="201" spans="1:35" s="1" customFormat="1" ht="23.25">
      <c r="A201" s="4" t="str">
        <f>IF(TRIM(F201)&lt;&gt;"",COUNTA($F$2:F201)&amp;"","")</f>
        <v/>
      </c>
      <c r="B201" s="5"/>
      <c r="C201" s="5"/>
      <c r="D201" s="6" t="s">
        <v>120</v>
      </c>
      <c r="E201" s="7"/>
      <c r="F201" s="5"/>
      <c r="G201" s="8"/>
      <c r="H201" s="8"/>
      <c r="I201" s="8"/>
      <c r="J201" s="8"/>
      <c r="K201" s="17"/>
      <c r="L201" s="32"/>
      <c r="Y201" s="20"/>
      <c r="Z201" s="21"/>
      <c r="AA201" s="21"/>
      <c r="AB201" s="21"/>
      <c r="AC201" s="21"/>
      <c r="AD201" s="21"/>
      <c r="AE201" s="21"/>
      <c r="AF201" s="21"/>
      <c r="AG201" s="21"/>
      <c r="AH201" s="21"/>
      <c r="AI201" s="20"/>
    </row>
    <row r="202" spans="1:35" s="1" customFormat="1" ht="18.75">
      <c r="A202" s="9" t="str">
        <f>IF(TRIM(F202)&lt;&gt;"",COUNTA($F$2:F202)&amp;"","")</f>
        <v>110</v>
      </c>
      <c r="B202" s="10" t="s">
        <v>35</v>
      </c>
      <c r="C202" s="10"/>
      <c r="D202" s="23" t="s">
        <v>10</v>
      </c>
      <c r="E202" s="12">
        <f>8*25</f>
        <v>200</v>
      </c>
      <c r="F202" s="13" t="s">
        <v>9</v>
      </c>
      <c r="G202" s="14">
        <v>0</v>
      </c>
      <c r="H202" s="14">
        <v>0</v>
      </c>
      <c r="I202" s="18">
        <f t="shared" ref="I202:I205" si="109">E202*H202</f>
        <v>0</v>
      </c>
      <c r="J202" s="18">
        <f t="shared" ref="J202:J205" si="110">E202*G202</f>
        <v>0</v>
      </c>
      <c r="K202" s="19">
        <f t="shared" ref="K202:K205" si="111">J202+I202</f>
        <v>0</v>
      </c>
      <c r="L202" s="32"/>
      <c r="Y202" s="20"/>
      <c r="Z202" s="21"/>
      <c r="AA202" s="21"/>
      <c r="AB202" s="21"/>
      <c r="AC202" s="21"/>
      <c r="AD202" s="21"/>
      <c r="AE202" s="21"/>
      <c r="AF202" s="21"/>
      <c r="AG202" s="21"/>
      <c r="AH202" s="21"/>
      <c r="AI202" s="20"/>
    </row>
    <row r="203" spans="1:35" s="1" customFormat="1" ht="18.75">
      <c r="A203" s="9" t="str">
        <f>IF(TRIM(F203)&lt;&gt;"",COUNTA($F$2:F203)&amp;"","")</f>
        <v>111</v>
      </c>
      <c r="B203" s="10" t="s">
        <v>35</v>
      </c>
      <c r="C203" s="10"/>
      <c r="D203" s="23" t="s">
        <v>11</v>
      </c>
      <c r="E203" s="12">
        <v>268</v>
      </c>
      <c r="F203" s="13" t="s">
        <v>9</v>
      </c>
      <c r="G203" s="14">
        <v>0</v>
      </c>
      <c r="H203" s="14">
        <v>0</v>
      </c>
      <c r="I203" s="18">
        <f t="shared" si="109"/>
        <v>0</v>
      </c>
      <c r="J203" s="18">
        <f t="shared" si="110"/>
        <v>0</v>
      </c>
      <c r="K203" s="19">
        <f t="shared" si="111"/>
        <v>0</v>
      </c>
      <c r="L203" s="32"/>
      <c r="Y203" s="20"/>
      <c r="Z203" s="21"/>
      <c r="AA203" s="21"/>
      <c r="AB203" s="21"/>
      <c r="AC203" s="21"/>
      <c r="AD203" s="21"/>
      <c r="AE203" s="21"/>
      <c r="AF203" s="21"/>
      <c r="AG203" s="21"/>
      <c r="AH203" s="21"/>
      <c r="AI203" s="20"/>
    </row>
    <row r="204" spans="1:35" s="1" customFormat="1" ht="18.75">
      <c r="A204" s="9" t="str">
        <f>IF(TRIM(F204)&lt;&gt;"",COUNTA($F$2:F204)&amp;"","")</f>
        <v>112</v>
      </c>
      <c r="B204" s="10" t="s">
        <v>35</v>
      </c>
      <c r="C204" s="10"/>
      <c r="D204" s="23" t="s">
        <v>13</v>
      </c>
      <c r="E204" s="12">
        <f>2.6*25</f>
        <v>65</v>
      </c>
      <c r="F204" s="13" t="s">
        <v>9</v>
      </c>
      <c r="G204" s="14">
        <v>0</v>
      </c>
      <c r="H204" s="14">
        <v>0</v>
      </c>
      <c r="I204" s="18">
        <f t="shared" si="109"/>
        <v>0</v>
      </c>
      <c r="J204" s="18">
        <f t="shared" si="110"/>
        <v>0</v>
      </c>
      <c r="K204" s="19">
        <f t="shared" si="111"/>
        <v>0</v>
      </c>
      <c r="L204" s="32"/>
      <c r="Y204" s="20"/>
      <c r="Z204" s="21"/>
      <c r="AA204" s="21"/>
      <c r="AB204" s="21"/>
      <c r="AC204" s="21"/>
      <c r="AD204" s="21"/>
      <c r="AE204" s="21"/>
      <c r="AF204" s="21"/>
      <c r="AG204" s="21"/>
      <c r="AH204" s="21"/>
      <c r="AI204" s="20"/>
    </row>
    <row r="205" spans="1:35" s="1" customFormat="1" ht="18.75">
      <c r="A205" s="9" t="str">
        <f>IF(TRIM(F205)&lt;&gt;"",COUNTA($F$2:F205)&amp;"","")</f>
        <v>113</v>
      </c>
      <c r="B205" s="10" t="s">
        <v>35</v>
      </c>
      <c r="C205" s="10"/>
      <c r="D205" s="23" t="s">
        <v>12</v>
      </c>
      <c r="E205" s="12">
        <v>75</v>
      </c>
      <c r="F205" s="13" t="s">
        <v>7</v>
      </c>
      <c r="G205" s="14">
        <v>0</v>
      </c>
      <c r="H205" s="14">
        <v>0</v>
      </c>
      <c r="I205" s="18">
        <f t="shared" si="109"/>
        <v>0</v>
      </c>
      <c r="J205" s="18">
        <f t="shared" si="110"/>
        <v>0</v>
      </c>
      <c r="K205" s="19">
        <f t="shared" si="111"/>
        <v>0</v>
      </c>
      <c r="L205" s="32"/>
      <c r="Y205" s="20"/>
      <c r="Z205" s="21"/>
      <c r="AA205" s="21"/>
      <c r="AB205" s="21"/>
      <c r="AC205" s="21"/>
      <c r="AD205" s="21"/>
      <c r="AE205" s="21"/>
      <c r="AF205" s="21"/>
      <c r="AG205" s="21"/>
      <c r="AH205" s="21"/>
      <c r="AI205" s="20"/>
    </row>
    <row r="206" spans="1:35" s="1" customFormat="1" ht="23.25">
      <c r="A206" s="4" t="str">
        <f>IF(TRIM(F206)&lt;&gt;"",COUNTA($F$2:F206)&amp;"","")</f>
        <v/>
      </c>
      <c r="B206" s="5"/>
      <c r="C206" s="5"/>
      <c r="D206" s="6" t="s">
        <v>104</v>
      </c>
      <c r="E206" s="7"/>
      <c r="F206" s="5"/>
      <c r="G206" s="8"/>
      <c r="H206" s="8"/>
      <c r="I206" s="8"/>
      <c r="J206" s="8"/>
      <c r="K206" s="17"/>
      <c r="L206" s="32"/>
      <c r="Y206" s="20"/>
      <c r="Z206" s="21"/>
      <c r="AA206" s="21"/>
      <c r="AB206" s="21"/>
      <c r="AC206" s="21"/>
      <c r="AD206" s="21"/>
      <c r="AE206" s="21"/>
      <c r="AF206" s="21"/>
      <c r="AG206" s="21"/>
      <c r="AH206" s="21"/>
      <c r="AI206" s="20"/>
    </row>
    <row r="207" spans="1:35" s="1" customFormat="1" ht="18.75">
      <c r="A207" s="9" t="str">
        <f>IF(TRIM(F207)&lt;&gt;"",COUNTA($F$2:F207)&amp;"","")</f>
        <v>114</v>
      </c>
      <c r="B207" s="10" t="s">
        <v>35</v>
      </c>
      <c r="C207" s="10"/>
      <c r="D207" s="23" t="s">
        <v>10</v>
      </c>
      <c r="E207" s="12">
        <v>65</v>
      </c>
      <c r="F207" s="13" t="s">
        <v>9</v>
      </c>
      <c r="G207" s="14">
        <v>0</v>
      </c>
      <c r="H207" s="14">
        <v>0</v>
      </c>
      <c r="I207" s="18">
        <f t="shared" ref="I207:I210" si="112">E207*H207</f>
        <v>0</v>
      </c>
      <c r="J207" s="18">
        <f t="shared" ref="J207:J210" si="113">E207*G207</f>
        <v>0</v>
      </c>
      <c r="K207" s="19">
        <f t="shared" ref="K207:K210" si="114">J207+I207</f>
        <v>0</v>
      </c>
      <c r="L207" s="32"/>
      <c r="Y207" s="20"/>
      <c r="Z207" s="21"/>
      <c r="AA207" s="21"/>
      <c r="AB207" s="21"/>
      <c r="AC207" s="21"/>
      <c r="AD207" s="21"/>
      <c r="AE207" s="21"/>
      <c r="AF207" s="21"/>
      <c r="AG207" s="21"/>
      <c r="AH207" s="21"/>
      <c r="AI207" s="20"/>
    </row>
    <row r="208" spans="1:35" s="1" customFormat="1" ht="18.75">
      <c r="A208" s="9" t="str">
        <f>IF(TRIM(F208)&lt;&gt;"",COUNTA($F$2:F208)&amp;"","")</f>
        <v>115</v>
      </c>
      <c r="B208" s="10" t="s">
        <v>35</v>
      </c>
      <c r="C208" s="10"/>
      <c r="D208" s="23" t="s">
        <v>11</v>
      </c>
      <c r="E208" s="12">
        <v>50</v>
      </c>
      <c r="F208" s="13" t="s">
        <v>9</v>
      </c>
      <c r="G208" s="14">
        <v>0</v>
      </c>
      <c r="H208" s="14">
        <v>0</v>
      </c>
      <c r="I208" s="18">
        <f t="shared" si="112"/>
        <v>0</v>
      </c>
      <c r="J208" s="18">
        <f t="shared" si="113"/>
        <v>0</v>
      </c>
      <c r="K208" s="19">
        <f t="shared" si="114"/>
        <v>0</v>
      </c>
      <c r="L208" s="32"/>
      <c r="Y208" s="20"/>
      <c r="Z208" s="21"/>
      <c r="AA208" s="21"/>
      <c r="AB208" s="21"/>
      <c r="AC208" s="21"/>
      <c r="AD208" s="21"/>
      <c r="AE208" s="21"/>
      <c r="AF208" s="21"/>
      <c r="AG208" s="21"/>
      <c r="AH208" s="21"/>
      <c r="AI208" s="20"/>
    </row>
    <row r="209" spans="1:35" s="1" customFormat="1" ht="18.75">
      <c r="A209" s="9" t="str">
        <f>IF(TRIM(F209)&lt;&gt;"",COUNTA($F$2:F209)&amp;"","")</f>
        <v>116</v>
      </c>
      <c r="B209" s="10" t="s">
        <v>35</v>
      </c>
      <c r="C209" s="10"/>
      <c r="D209" s="23" t="s">
        <v>13</v>
      </c>
      <c r="E209" s="12">
        <v>15</v>
      </c>
      <c r="F209" s="13" t="s">
        <v>9</v>
      </c>
      <c r="G209" s="14">
        <v>0</v>
      </c>
      <c r="H209" s="14">
        <v>0</v>
      </c>
      <c r="I209" s="18">
        <f t="shared" si="112"/>
        <v>0</v>
      </c>
      <c r="J209" s="18">
        <f t="shared" si="113"/>
        <v>0</v>
      </c>
      <c r="K209" s="19">
        <f t="shared" si="114"/>
        <v>0</v>
      </c>
      <c r="L209" s="32"/>
      <c r="Y209" s="20"/>
      <c r="Z209" s="21"/>
      <c r="AA209" s="21"/>
      <c r="AB209" s="21"/>
      <c r="AC209" s="21"/>
      <c r="AD209" s="21"/>
      <c r="AE209" s="21"/>
      <c r="AF209" s="21"/>
      <c r="AG209" s="21"/>
      <c r="AH209" s="21"/>
      <c r="AI209" s="20"/>
    </row>
    <row r="210" spans="1:35" s="1" customFormat="1" ht="18.75">
      <c r="A210" s="9" t="str">
        <f>IF(TRIM(F210)&lt;&gt;"",COUNTA($F$2:F210)&amp;"","")</f>
        <v>117</v>
      </c>
      <c r="B210" s="10" t="s">
        <v>35</v>
      </c>
      <c r="C210" s="10"/>
      <c r="D210" s="23" t="s">
        <v>12</v>
      </c>
      <c r="E210" s="12">
        <v>15</v>
      </c>
      <c r="F210" s="13" t="s">
        <v>7</v>
      </c>
      <c r="G210" s="14">
        <v>0</v>
      </c>
      <c r="H210" s="14">
        <v>0</v>
      </c>
      <c r="I210" s="18">
        <f t="shared" si="112"/>
        <v>0</v>
      </c>
      <c r="J210" s="18">
        <f t="shared" si="113"/>
        <v>0</v>
      </c>
      <c r="K210" s="19">
        <f t="shared" si="114"/>
        <v>0</v>
      </c>
      <c r="L210" s="32"/>
      <c r="Y210" s="20"/>
      <c r="Z210" s="21"/>
      <c r="AA210" s="21"/>
      <c r="AB210" s="21"/>
      <c r="AC210" s="21"/>
      <c r="AD210" s="21"/>
      <c r="AE210" s="21"/>
      <c r="AF210" s="21"/>
      <c r="AG210" s="21"/>
      <c r="AH210" s="21"/>
      <c r="AI210" s="20"/>
    </row>
    <row r="211" spans="1:35" s="1" customFormat="1" ht="23.25">
      <c r="A211" s="36"/>
      <c r="B211" s="37"/>
      <c r="C211" s="37"/>
      <c r="D211" s="38" t="s">
        <v>67</v>
      </c>
      <c r="E211" s="39"/>
      <c r="F211" s="37"/>
      <c r="G211" s="40"/>
      <c r="H211" s="40"/>
      <c r="I211" s="40"/>
      <c r="J211" s="40"/>
      <c r="K211" s="41">
        <f>SUM(K127:K210)</f>
        <v>0</v>
      </c>
      <c r="L211" s="33"/>
    </row>
    <row r="212" spans="1:35" s="1" customFormat="1" ht="23.25">
      <c r="A212" s="36"/>
      <c r="B212" s="37"/>
      <c r="C212" s="37"/>
      <c r="D212" s="38" t="s">
        <v>23</v>
      </c>
      <c r="E212" s="39"/>
      <c r="F212" s="37"/>
      <c r="G212" s="40"/>
      <c r="H212" s="40"/>
      <c r="I212" s="40"/>
      <c r="J212" s="40"/>
      <c r="K212" s="41"/>
      <c r="L212" s="33"/>
    </row>
    <row r="213" spans="1:35" s="1" customFormat="1" ht="18.75">
      <c r="A213" s="9" t="str">
        <f>IF(TRIM(F213)&lt;&gt;"",COUNTA($F$4:F213)&amp;"","")</f>
        <v>118</v>
      </c>
      <c r="B213" s="10" t="s">
        <v>35</v>
      </c>
      <c r="C213" s="24"/>
      <c r="D213" s="25" t="s">
        <v>25</v>
      </c>
      <c r="E213" s="12">
        <v>23</v>
      </c>
      <c r="F213" s="13" t="s">
        <v>14</v>
      </c>
      <c r="G213" s="14">
        <v>0</v>
      </c>
      <c r="H213" s="14">
        <v>0</v>
      </c>
      <c r="I213" s="18">
        <f>E213*H213</f>
        <v>0</v>
      </c>
      <c r="J213" s="18">
        <f>E213*G213</f>
        <v>0</v>
      </c>
      <c r="K213" s="19">
        <f>J213+I213</f>
        <v>0</v>
      </c>
      <c r="L213" s="32"/>
      <c r="M213" s="27"/>
    </row>
    <row r="214" spans="1:35" s="1" customFormat="1" ht="23.25">
      <c r="A214" s="36"/>
      <c r="B214" s="37"/>
      <c r="C214" s="37"/>
      <c r="D214" s="38" t="s">
        <v>68</v>
      </c>
      <c r="E214" s="39"/>
      <c r="F214" s="37"/>
      <c r="G214" s="40"/>
      <c r="H214" s="40"/>
      <c r="I214" s="40"/>
      <c r="J214" s="40"/>
      <c r="K214" s="41">
        <f>SUM(K213:K213)</f>
        <v>0</v>
      </c>
      <c r="L214" s="33"/>
    </row>
    <row r="215" spans="1:35" s="1" customFormat="1" ht="23.25">
      <c r="A215" s="36"/>
      <c r="B215" s="37"/>
      <c r="C215" s="37"/>
      <c r="D215" s="38" t="s">
        <v>69</v>
      </c>
      <c r="E215" s="39"/>
      <c r="F215" s="37"/>
      <c r="G215" s="40"/>
      <c r="H215" s="40"/>
      <c r="I215" s="40"/>
      <c r="J215" s="40"/>
      <c r="K215" s="41"/>
      <c r="L215" s="33"/>
    </row>
    <row r="216" spans="1:35" s="1" customFormat="1" ht="18.75">
      <c r="A216" s="9" t="str">
        <f>IF(TRIM(F216)&lt;&gt;"",COUNTA($F$4:F216)&amp;"","")</f>
        <v>119</v>
      </c>
      <c r="B216" s="10" t="s">
        <v>35</v>
      </c>
      <c r="C216" s="24"/>
      <c r="D216" s="25" t="s">
        <v>24</v>
      </c>
      <c r="E216" s="12">
        <v>4</v>
      </c>
      <c r="F216" s="13" t="s">
        <v>14</v>
      </c>
      <c r="G216" s="14">
        <v>0</v>
      </c>
      <c r="H216" s="14">
        <v>0</v>
      </c>
      <c r="I216" s="18">
        <f>E216*H216</f>
        <v>0</v>
      </c>
      <c r="J216" s="18">
        <f>E216*G216</f>
        <v>0</v>
      </c>
      <c r="K216" s="19">
        <f>J216+I216</f>
        <v>0</v>
      </c>
      <c r="L216" s="32"/>
      <c r="M216" s="27"/>
    </row>
    <row r="217" spans="1:35" s="1" customFormat="1" ht="23.25">
      <c r="A217" s="36"/>
      <c r="B217" s="37"/>
      <c r="C217" s="37"/>
      <c r="D217" s="38" t="s">
        <v>70</v>
      </c>
      <c r="E217" s="39"/>
      <c r="F217" s="37"/>
      <c r="G217" s="40"/>
      <c r="H217" s="40"/>
      <c r="I217" s="40"/>
      <c r="J217" s="40"/>
      <c r="K217" s="41">
        <f>SUM(K216:K216)</f>
        <v>0</v>
      </c>
      <c r="L217" s="33"/>
    </row>
    <row r="218" spans="1:35" s="1" customFormat="1" ht="23.25">
      <c r="A218" s="36"/>
      <c r="B218" s="37"/>
      <c r="C218" s="37"/>
      <c r="D218" s="38" t="s">
        <v>71</v>
      </c>
      <c r="E218" s="39"/>
      <c r="F218" s="37"/>
      <c r="G218" s="40"/>
      <c r="H218" s="40"/>
      <c r="I218" s="40"/>
      <c r="J218" s="40"/>
      <c r="K218" s="41"/>
      <c r="L218" s="33"/>
    </row>
    <row r="219" spans="1:35" s="1" customFormat="1" ht="18.75">
      <c r="A219" s="9" t="str">
        <f>IF(TRIM(F219)&lt;&gt;"",COUNTA($F$4:F219)&amp;"","")</f>
        <v>120</v>
      </c>
      <c r="B219" s="10" t="s">
        <v>35</v>
      </c>
      <c r="C219" s="24"/>
      <c r="D219" s="25" t="s">
        <v>34</v>
      </c>
      <c r="E219" s="12">
        <v>10</v>
      </c>
      <c r="F219" s="13" t="s">
        <v>14</v>
      </c>
      <c r="G219" s="14">
        <v>0</v>
      </c>
      <c r="H219" s="14">
        <v>0</v>
      </c>
      <c r="I219" s="18">
        <f>E219*H219</f>
        <v>0</v>
      </c>
      <c r="J219" s="18">
        <f>E219*G219</f>
        <v>0</v>
      </c>
      <c r="K219" s="19">
        <f>J219+I219</f>
        <v>0</v>
      </c>
      <c r="L219" s="32"/>
      <c r="M219" s="27"/>
    </row>
    <row r="220" spans="1:35" s="1" customFormat="1" ht="23.25">
      <c r="A220" s="36"/>
      <c r="B220" s="37"/>
      <c r="C220" s="37"/>
      <c r="D220" s="38" t="s">
        <v>72</v>
      </c>
      <c r="E220" s="39"/>
      <c r="F220" s="37"/>
      <c r="G220" s="40"/>
      <c r="H220" s="40"/>
      <c r="I220" s="40"/>
      <c r="J220" s="40"/>
      <c r="K220" s="41">
        <f>SUM(K219:K219)</f>
        <v>0</v>
      </c>
      <c r="L220" s="33"/>
    </row>
    <row r="221" spans="1:35" s="1" customFormat="1" ht="23.25">
      <c r="A221" s="36"/>
      <c r="B221" s="37"/>
      <c r="C221" s="37"/>
      <c r="D221" s="38" t="s">
        <v>82</v>
      </c>
      <c r="E221" s="39"/>
      <c r="F221" s="37"/>
      <c r="G221" s="40"/>
      <c r="H221" s="40"/>
      <c r="I221" s="40"/>
      <c r="J221" s="40"/>
      <c r="K221" s="41"/>
      <c r="L221" s="33"/>
    </row>
    <row r="222" spans="1:35" s="1" customFormat="1" ht="18.75">
      <c r="A222" s="9" t="str">
        <f>IF(TRIM(F222)&lt;&gt;"",COUNTA($F$4:F222)&amp;"","")</f>
        <v>121</v>
      </c>
      <c r="B222" s="10" t="s">
        <v>35</v>
      </c>
      <c r="C222" s="24"/>
      <c r="D222" s="25" t="s">
        <v>40</v>
      </c>
      <c r="E222" s="12">
        <f>403*0.33*2</f>
        <v>265.98</v>
      </c>
      <c r="F222" s="13" t="s">
        <v>7</v>
      </c>
      <c r="G222" s="14">
        <v>0</v>
      </c>
      <c r="H222" s="14">
        <v>0</v>
      </c>
      <c r="I222" s="18">
        <f>E222*H222</f>
        <v>0</v>
      </c>
      <c r="J222" s="18">
        <f>E222*G222</f>
        <v>0</v>
      </c>
      <c r="K222" s="19">
        <f>J222+I222</f>
        <v>0</v>
      </c>
      <c r="L222" s="32"/>
      <c r="M222" s="27"/>
    </row>
    <row r="223" spans="1:35" s="1" customFormat="1" ht="18.75">
      <c r="A223" s="9" t="str">
        <f>IF(TRIM(F223)&lt;&gt;"",COUNTA($F$4:F223)&amp;"","")</f>
        <v>122</v>
      </c>
      <c r="B223" s="10" t="s">
        <v>35</v>
      </c>
      <c r="C223" s="24"/>
      <c r="D223" s="25" t="s">
        <v>43</v>
      </c>
      <c r="E223" s="12">
        <v>633</v>
      </c>
      <c r="F223" s="13" t="s">
        <v>7</v>
      </c>
      <c r="G223" s="14">
        <v>0</v>
      </c>
      <c r="H223" s="14">
        <v>0</v>
      </c>
      <c r="I223" s="18">
        <f>E223*H223</f>
        <v>0</v>
      </c>
      <c r="J223" s="18">
        <f>E223*G223</f>
        <v>0</v>
      </c>
      <c r="K223" s="19">
        <f>J223+I223</f>
        <v>0</v>
      </c>
      <c r="L223" s="32"/>
      <c r="M223" s="27"/>
    </row>
    <row r="224" spans="1:35" s="1" customFormat="1" ht="23.25">
      <c r="A224" s="36"/>
      <c r="B224" s="37"/>
      <c r="C224" s="37"/>
      <c r="D224" s="38" t="s">
        <v>83</v>
      </c>
      <c r="E224" s="39"/>
      <c r="F224" s="37"/>
      <c r="G224" s="40"/>
      <c r="H224" s="40"/>
      <c r="I224" s="40"/>
      <c r="J224" s="40"/>
      <c r="K224" s="41">
        <f>SUM(K222:K223)</f>
        <v>0</v>
      </c>
      <c r="L224" s="33"/>
    </row>
    <row r="225" spans="1:35" s="1" customFormat="1" ht="23.25">
      <c r="A225" s="36"/>
      <c r="B225" s="37"/>
      <c r="C225" s="37"/>
      <c r="D225" s="38" t="s">
        <v>84</v>
      </c>
      <c r="E225" s="39"/>
      <c r="F225" s="37"/>
      <c r="G225" s="40"/>
      <c r="H225" s="40"/>
      <c r="I225" s="40"/>
      <c r="J225" s="40"/>
      <c r="K225" s="41"/>
      <c r="L225" s="33"/>
    </row>
    <row r="226" spans="1:35" s="1" customFormat="1" ht="18.75">
      <c r="A226" s="9" t="str">
        <f>IF(TRIM(F226)&lt;&gt;"",COUNTA($F$4:F226)&amp;"","")</f>
        <v>123</v>
      </c>
      <c r="B226" s="10" t="s">
        <v>35</v>
      </c>
      <c r="C226" s="24"/>
      <c r="D226" s="25" t="s">
        <v>41</v>
      </c>
      <c r="E226" s="12">
        <v>170</v>
      </c>
      <c r="F226" s="13" t="s">
        <v>9</v>
      </c>
      <c r="G226" s="14">
        <v>0</v>
      </c>
      <c r="H226" s="14">
        <v>0</v>
      </c>
      <c r="I226" s="18">
        <f>E226*H226</f>
        <v>0</v>
      </c>
      <c r="J226" s="18">
        <f>E226*G226</f>
        <v>0</v>
      </c>
      <c r="K226" s="19">
        <f t="shared" ref="K226:K227" si="115">J226+I226</f>
        <v>0</v>
      </c>
      <c r="L226" s="32"/>
      <c r="M226" s="27"/>
    </row>
    <row r="227" spans="1:35" s="1" customFormat="1" ht="18.75">
      <c r="A227" s="9" t="str">
        <f>IF(TRIM(F227)&lt;&gt;"",COUNTA($F$4:F227)&amp;"","")</f>
        <v>124</v>
      </c>
      <c r="B227" s="10" t="s">
        <v>35</v>
      </c>
      <c r="C227" s="24"/>
      <c r="D227" s="25" t="s">
        <v>26</v>
      </c>
      <c r="E227" s="12">
        <v>1992</v>
      </c>
      <c r="F227" s="13" t="s">
        <v>9</v>
      </c>
      <c r="G227" s="14">
        <v>0</v>
      </c>
      <c r="H227" s="14">
        <v>0</v>
      </c>
      <c r="I227" s="18">
        <f>E227*H227</f>
        <v>0</v>
      </c>
      <c r="J227" s="18">
        <f>E227*G227</f>
        <v>0</v>
      </c>
      <c r="K227" s="19">
        <f t="shared" si="115"/>
        <v>0</v>
      </c>
      <c r="L227" s="32"/>
      <c r="M227" s="27"/>
    </row>
    <row r="228" spans="1:35" s="1" customFormat="1" ht="23.25">
      <c r="A228" s="36"/>
      <c r="B228" s="37"/>
      <c r="C228" s="37"/>
      <c r="D228" s="38" t="s">
        <v>85</v>
      </c>
      <c r="E228" s="39"/>
      <c r="F228" s="37"/>
      <c r="G228" s="40"/>
      <c r="H228" s="40"/>
      <c r="I228" s="40"/>
      <c r="J228" s="40"/>
      <c r="K228" s="41">
        <f>SUM(K226:K227)</f>
        <v>0</v>
      </c>
      <c r="L228" s="33"/>
    </row>
    <row r="229" spans="1:35" s="1" customFormat="1" ht="23.25">
      <c r="A229" s="36"/>
      <c r="B229" s="37"/>
      <c r="C229" s="37"/>
      <c r="D229" s="38" t="s">
        <v>86</v>
      </c>
      <c r="E229" s="39"/>
      <c r="F229" s="37"/>
      <c r="G229" s="40"/>
      <c r="H229" s="40"/>
      <c r="I229" s="40"/>
      <c r="J229" s="40"/>
      <c r="K229" s="41"/>
      <c r="L229" s="33"/>
    </row>
    <row r="230" spans="1:35" s="1" customFormat="1" ht="47.25">
      <c r="A230" s="9" t="str">
        <f>IF(TRIM(F230)&lt;&gt;"",COUNTA($F$4:F230)&amp;"","")</f>
        <v>125</v>
      </c>
      <c r="B230" s="10" t="s">
        <v>35</v>
      </c>
      <c r="C230" s="24"/>
      <c r="D230" s="25" t="s">
        <v>39</v>
      </c>
      <c r="E230" s="12">
        <v>11</v>
      </c>
      <c r="F230" s="13" t="s">
        <v>9</v>
      </c>
      <c r="G230" s="14">
        <v>0</v>
      </c>
      <c r="H230" s="14">
        <v>0</v>
      </c>
      <c r="I230" s="18">
        <f>E230*H230</f>
        <v>0</v>
      </c>
      <c r="J230" s="18">
        <f>E230*G230</f>
        <v>0</v>
      </c>
      <c r="K230" s="19">
        <f>J230+I230</f>
        <v>0</v>
      </c>
      <c r="L230" s="32"/>
    </row>
    <row r="231" spans="1:35" s="1" customFormat="1" ht="23.25">
      <c r="A231" s="36"/>
      <c r="B231" s="37"/>
      <c r="C231" s="37"/>
      <c r="D231" s="38" t="s">
        <v>87</v>
      </c>
      <c r="E231" s="39"/>
      <c r="F231" s="37"/>
      <c r="G231" s="40"/>
      <c r="H231" s="40"/>
      <c r="I231" s="40"/>
      <c r="J231" s="40"/>
      <c r="K231" s="41">
        <f>SUM(K230:K230)</f>
        <v>0</v>
      </c>
      <c r="L231" s="33"/>
    </row>
    <row r="232" spans="1:35" s="1" customFormat="1" ht="23.25">
      <c r="A232" s="36"/>
      <c r="B232" s="37"/>
      <c r="C232" s="37"/>
      <c r="D232" s="38" t="s">
        <v>73</v>
      </c>
      <c r="E232" s="39"/>
      <c r="F232" s="37"/>
      <c r="G232" s="40"/>
      <c r="H232" s="40"/>
      <c r="I232" s="40"/>
      <c r="J232" s="40"/>
      <c r="K232" s="41"/>
      <c r="L232" s="33"/>
    </row>
    <row r="233" spans="1:35" s="1" customFormat="1" ht="23.25">
      <c r="A233" s="4"/>
      <c r="B233" s="5"/>
      <c r="C233" s="5"/>
      <c r="D233" s="6" t="s">
        <v>88</v>
      </c>
      <c r="E233" s="7"/>
      <c r="F233" s="5"/>
      <c r="G233" s="8"/>
      <c r="H233" s="8"/>
      <c r="I233" s="8"/>
      <c r="J233" s="8"/>
      <c r="K233" s="17"/>
      <c r="L233" s="32"/>
      <c r="Y233" s="20"/>
      <c r="Z233" s="21"/>
      <c r="AA233" s="21"/>
      <c r="AB233" s="21"/>
      <c r="AC233" s="21"/>
      <c r="AD233" s="21"/>
      <c r="AE233" s="21"/>
      <c r="AF233" s="21"/>
      <c r="AG233" s="21"/>
      <c r="AH233" s="21"/>
      <c r="AI233" s="20"/>
    </row>
    <row r="234" spans="1:35" s="1" customFormat="1" ht="31.5">
      <c r="A234" s="9" t="str">
        <f>IF(TRIM(F234)&lt;&gt;"",COUNTA($F$4:F234)&amp;"","")</f>
        <v>126</v>
      </c>
      <c r="B234" s="10" t="s">
        <v>35</v>
      </c>
      <c r="C234" s="26"/>
      <c r="D234" s="25" t="s">
        <v>15</v>
      </c>
      <c r="E234" s="12">
        <v>40</v>
      </c>
      <c r="F234" s="13" t="s">
        <v>14</v>
      </c>
      <c r="G234" s="14">
        <v>0</v>
      </c>
      <c r="H234" s="14">
        <v>0</v>
      </c>
      <c r="I234" s="18">
        <f>E234*H234</f>
        <v>0</v>
      </c>
      <c r="J234" s="18">
        <f>E234*G234</f>
        <v>0</v>
      </c>
      <c r="K234" s="19">
        <f t="shared" ref="K234:K236" si="116">J234+I234</f>
        <v>0</v>
      </c>
      <c r="L234" s="32"/>
    </row>
    <row r="235" spans="1:35" s="1" customFormat="1" ht="31.5">
      <c r="A235" s="9" t="str">
        <f>IF(TRIM(F235)&lt;&gt;"",COUNTA($F$4:F235)&amp;"","")</f>
        <v>127</v>
      </c>
      <c r="B235" s="10" t="s">
        <v>35</v>
      </c>
      <c r="C235" s="26"/>
      <c r="D235" s="25" t="s">
        <v>49</v>
      </c>
      <c r="E235" s="12">
        <v>5</v>
      </c>
      <c r="F235" s="13" t="s">
        <v>14</v>
      </c>
      <c r="G235" s="14">
        <v>0</v>
      </c>
      <c r="H235" s="14">
        <v>0</v>
      </c>
      <c r="I235" s="18">
        <f>E235*H235</f>
        <v>0</v>
      </c>
      <c r="J235" s="18">
        <f>E235*G235</f>
        <v>0</v>
      </c>
      <c r="K235" s="19">
        <f t="shared" si="116"/>
        <v>0</v>
      </c>
      <c r="L235" s="32"/>
    </row>
    <row r="236" spans="1:35" s="1" customFormat="1" ht="18.75">
      <c r="A236" s="9" t="str">
        <f>IF(TRIM(F236)&lt;&gt;"",COUNTA($F$4:F236)&amp;"","")</f>
        <v>128</v>
      </c>
      <c r="B236" s="10" t="s">
        <v>35</v>
      </c>
      <c r="C236" s="26"/>
      <c r="D236" s="23" t="s">
        <v>16</v>
      </c>
      <c r="E236" s="28">
        <v>45</v>
      </c>
      <c r="F236" s="13" t="s">
        <v>14</v>
      </c>
      <c r="G236" s="14">
        <v>0</v>
      </c>
      <c r="H236" s="14">
        <v>0</v>
      </c>
      <c r="I236" s="18">
        <f>E236*H236</f>
        <v>0</v>
      </c>
      <c r="J236" s="18">
        <f>E236*G236</f>
        <v>0</v>
      </c>
      <c r="K236" s="19">
        <f t="shared" si="116"/>
        <v>0</v>
      </c>
      <c r="L236" s="32"/>
    </row>
    <row r="237" spans="1:35" s="1" customFormat="1" ht="23.25">
      <c r="A237" s="4"/>
      <c r="B237" s="5"/>
      <c r="C237" s="5"/>
      <c r="D237" s="6" t="s">
        <v>89</v>
      </c>
      <c r="E237" s="7"/>
      <c r="F237" s="5"/>
      <c r="G237" s="8"/>
      <c r="H237" s="8"/>
      <c r="I237" s="8"/>
      <c r="J237" s="8"/>
      <c r="K237" s="17"/>
      <c r="L237" s="32"/>
      <c r="Y237" s="20"/>
      <c r="Z237" s="21"/>
      <c r="AA237" s="21"/>
      <c r="AB237" s="21"/>
      <c r="AC237" s="21"/>
      <c r="AD237" s="21"/>
      <c r="AE237" s="21"/>
      <c r="AF237" s="21"/>
      <c r="AG237" s="21"/>
      <c r="AH237" s="21"/>
      <c r="AI237" s="20"/>
    </row>
    <row r="238" spans="1:35" s="1" customFormat="1" ht="31.5">
      <c r="A238" s="9" t="str">
        <f>IF(TRIM(F238)&lt;&gt;"",COUNTA($F$4:F238)&amp;"","")</f>
        <v>129</v>
      </c>
      <c r="B238" s="10" t="s">
        <v>35</v>
      </c>
      <c r="C238" s="26"/>
      <c r="D238" s="25" t="s">
        <v>15</v>
      </c>
      <c r="E238" s="12">
        <v>35</v>
      </c>
      <c r="F238" s="13" t="s">
        <v>14</v>
      </c>
      <c r="G238" s="14">
        <v>0</v>
      </c>
      <c r="H238" s="14">
        <v>0</v>
      </c>
      <c r="I238" s="18">
        <f>E238*H238</f>
        <v>0</v>
      </c>
      <c r="J238" s="18">
        <f>E238*G238</f>
        <v>0</v>
      </c>
      <c r="K238" s="19">
        <f t="shared" ref="K238:K240" si="117">J238+I238</f>
        <v>0</v>
      </c>
      <c r="L238" s="32"/>
    </row>
    <row r="239" spans="1:35" s="1" customFormat="1" ht="31.5">
      <c r="A239" s="9" t="str">
        <f>IF(TRIM(F239)&lt;&gt;"",COUNTA($F$4:F239)&amp;"","")</f>
        <v>130</v>
      </c>
      <c r="B239" s="10" t="s">
        <v>35</v>
      </c>
      <c r="C239" s="26"/>
      <c r="D239" s="25" t="s">
        <v>53</v>
      </c>
      <c r="E239" s="12">
        <v>5</v>
      </c>
      <c r="F239" s="13" t="s">
        <v>14</v>
      </c>
      <c r="G239" s="14">
        <v>0</v>
      </c>
      <c r="H239" s="14">
        <v>0</v>
      </c>
      <c r="I239" s="18">
        <f>E239*H239</f>
        <v>0</v>
      </c>
      <c r="J239" s="18">
        <f>E239*G239</f>
        <v>0</v>
      </c>
      <c r="K239" s="19">
        <f t="shared" si="117"/>
        <v>0</v>
      </c>
      <c r="L239" s="32"/>
    </row>
    <row r="240" spans="1:35" s="1" customFormat="1" ht="18.75">
      <c r="A240" s="9" t="str">
        <f>IF(TRIM(F240)&lt;&gt;"",COUNTA($F$4:F240)&amp;"","")</f>
        <v>131</v>
      </c>
      <c r="B240" s="10" t="s">
        <v>35</v>
      </c>
      <c r="C240" s="26"/>
      <c r="D240" s="23" t="s">
        <v>16</v>
      </c>
      <c r="E240" s="28">
        <v>40</v>
      </c>
      <c r="F240" s="13" t="s">
        <v>14</v>
      </c>
      <c r="G240" s="14">
        <v>0</v>
      </c>
      <c r="H240" s="14">
        <v>0</v>
      </c>
      <c r="I240" s="18">
        <f>E240*H240</f>
        <v>0</v>
      </c>
      <c r="J240" s="18">
        <f>E240*G240</f>
        <v>0</v>
      </c>
      <c r="K240" s="19">
        <f t="shared" si="117"/>
        <v>0</v>
      </c>
      <c r="L240" s="32"/>
    </row>
    <row r="241" spans="1:35" s="1" customFormat="1" ht="23.25">
      <c r="A241" s="4"/>
      <c r="B241" s="5"/>
      <c r="C241" s="5"/>
      <c r="D241" s="6" t="s">
        <v>90</v>
      </c>
      <c r="E241" s="7"/>
      <c r="F241" s="5"/>
      <c r="G241" s="8"/>
      <c r="H241" s="8"/>
      <c r="I241" s="8"/>
      <c r="J241" s="8"/>
      <c r="K241" s="17"/>
      <c r="L241" s="32"/>
      <c r="Y241" s="20"/>
      <c r="Z241" s="21"/>
      <c r="AA241" s="21"/>
      <c r="AB241" s="21"/>
      <c r="AC241" s="21"/>
      <c r="AD241" s="21"/>
      <c r="AE241" s="21"/>
      <c r="AF241" s="21"/>
      <c r="AG241" s="21"/>
      <c r="AH241" s="21"/>
      <c r="AI241" s="20"/>
    </row>
    <row r="242" spans="1:35" s="1" customFormat="1" ht="31.5">
      <c r="A242" s="9" t="str">
        <f>IF(TRIM(F242)&lt;&gt;"",COUNTA($F$4:F242)&amp;"","")</f>
        <v>132</v>
      </c>
      <c r="B242" s="10" t="s">
        <v>35</v>
      </c>
      <c r="C242" s="26"/>
      <c r="D242" s="25" t="s">
        <v>15</v>
      </c>
      <c r="E242" s="12">
        <v>40</v>
      </c>
      <c r="F242" s="13" t="s">
        <v>14</v>
      </c>
      <c r="G242" s="14">
        <v>0</v>
      </c>
      <c r="H242" s="14">
        <v>0</v>
      </c>
      <c r="I242" s="18">
        <f>E242*H242</f>
        <v>0</v>
      </c>
      <c r="J242" s="18">
        <f>E242*G242</f>
        <v>0</v>
      </c>
      <c r="K242" s="19">
        <f t="shared" ref="K242:K244" si="118">J242+I242</f>
        <v>0</v>
      </c>
      <c r="L242" s="32"/>
    </row>
    <row r="243" spans="1:35" s="1" customFormat="1" ht="31.5">
      <c r="A243" s="9" t="str">
        <f>IF(TRIM(F243)&lt;&gt;"",COUNTA($F$4:F243)&amp;"","")</f>
        <v>133</v>
      </c>
      <c r="B243" s="10" t="s">
        <v>35</v>
      </c>
      <c r="C243" s="26"/>
      <c r="D243" s="25" t="s">
        <v>50</v>
      </c>
      <c r="E243" s="12">
        <v>5</v>
      </c>
      <c r="F243" s="13" t="s">
        <v>14</v>
      </c>
      <c r="G243" s="14">
        <v>0</v>
      </c>
      <c r="H243" s="14">
        <v>0</v>
      </c>
      <c r="I243" s="18">
        <f>E243*H243</f>
        <v>0</v>
      </c>
      <c r="J243" s="18">
        <f>E243*G243</f>
        <v>0</v>
      </c>
      <c r="K243" s="19">
        <f t="shared" si="118"/>
        <v>0</v>
      </c>
      <c r="L243" s="32"/>
    </row>
    <row r="244" spans="1:35" s="1" customFormat="1" ht="18.75">
      <c r="A244" s="9" t="str">
        <f>IF(TRIM(F244)&lt;&gt;"",COUNTA($F$4:F244)&amp;"","")</f>
        <v>134</v>
      </c>
      <c r="B244" s="10" t="s">
        <v>35</v>
      </c>
      <c r="C244" s="26"/>
      <c r="D244" s="23" t="s">
        <v>16</v>
      </c>
      <c r="E244" s="28">
        <v>45</v>
      </c>
      <c r="F244" s="13" t="s">
        <v>14</v>
      </c>
      <c r="G244" s="14">
        <v>0</v>
      </c>
      <c r="H244" s="14">
        <v>0</v>
      </c>
      <c r="I244" s="18">
        <f>E244*H244</f>
        <v>0</v>
      </c>
      <c r="J244" s="18">
        <f>E244*G244</f>
        <v>0</v>
      </c>
      <c r="K244" s="19">
        <f t="shared" si="118"/>
        <v>0</v>
      </c>
      <c r="L244" s="32"/>
    </row>
    <row r="245" spans="1:35" s="1" customFormat="1" ht="23.25">
      <c r="A245" s="4"/>
      <c r="B245" s="5"/>
      <c r="C245" s="5"/>
      <c r="D245" s="6" t="s">
        <v>110</v>
      </c>
      <c r="E245" s="7"/>
      <c r="F245" s="5"/>
      <c r="G245" s="8"/>
      <c r="H245" s="8"/>
      <c r="I245" s="8"/>
      <c r="J245" s="8"/>
      <c r="K245" s="17"/>
      <c r="L245" s="32"/>
      <c r="Y245" s="20"/>
      <c r="Z245" s="21"/>
      <c r="AA245" s="21"/>
      <c r="AB245" s="21"/>
      <c r="AC245" s="21"/>
      <c r="AD245" s="21"/>
      <c r="AE245" s="21"/>
      <c r="AF245" s="21"/>
      <c r="AG245" s="21"/>
      <c r="AH245" s="21"/>
      <c r="AI245" s="20"/>
    </row>
    <row r="246" spans="1:35" s="1" customFormat="1" ht="31.5">
      <c r="A246" s="9" t="str">
        <f>IF(TRIM(F246)&lt;&gt;"",COUNTA($F$4:F246)&amp;"","")</f>
        <v>135</v>
      </c>
      <c r="B246" s="10" t="s">
        <v>35</v>
      </c>
      <c r="C246" s="26"/>
      <c r="D246" s="25" t="s">
        <v>15</v>
      </c>
      <c r="E246" s="12">
        <v>20</v>
      </c>
      <c r="F246" s="13" t="s">
        <v>14</v>
      </c>
      <c r="G246" s="14">
        <v>0</v>
      </c>
      <c r="H246" s="14">
        <v>0</v>
      </c>
      <c r="I246" s="18">
        <f>E246*H246</f>
        <v>0</v>
      </c>
      <c r="J246" s="18">
        <f>E246*G246</f>
        <v>0</v>
      </c>
      <c r="K246" s="19">
        <f t="shared" ref="K246:K247" si="119">J246+I246</f>
        <v>0</v>
      </c>
      <c r="L246" s="32"/>
    </row>
    <row r="247" spans="1:35" s="1" customFormat="1" ht="18.75">
      <c r="A247" s="9" t="str">
        <f>IF(TRIM(F247)&lt;&gt;"",COUNTA($F$4:F247)&amp;"","")</f>
        <v>136</v>
      </c>
      <c r="B247" s="10" t="s">
        <v>35</v>
      </c>
      <c r="C247" s="26"/>
      <c r="D247" s="23" t="s">
        <v>16</v>
      </c>
      <c r="E247" s="12">
        <v>20</v>
      </c>
      <c r="F247" s="13" t="s">
        <v>14</v>
      </c>
      <c r="G247" s="14">
        <v>0</v>
      </c>
      <c r="H247" s="14">
        <v>0</v>
      </c>
      <c r="I247" s="18">
        <f>E247*H247</f>
        <v>0</v>
      </c>
      <c r="J247" s="18">
        <f>E247*G247</f>
        <v>0</v>
      </c>
      <c r="K247" s="19">
        <f t="shared" si="119"/>
        <v>0</v>
      </c>
      <c r="L247" s="32"/>
    </row>
    <row r="248" spans="1:35" s="1" customFormat="1" ht="23.25">
      <c r="A248" s="4"/>
      <c r="B248" s="5"/>
      <c r="C248" s="5"/>
      <c r="D248" s="6" t="s">
        <v>105</v>
      </c>
      <c r="E248" s="7"/>
      <c r="F248" s="5"/>
      <c r="G248" s="8"/>
      <c r="H248" s="8"/>
      <c r="I248" s="8"/>
      <c r="J248" s="8"/>
      <c r="K248" s="17"/>
      <c r="L248" s="32"/>
      <c r="Y248" s="20"/>
      <c r="Z248" s="21"/>
      <c r="AA248" s="21"/>
      <c r="AB248" s="21"/>
      <c r="AC248" s="21"/>
      <c r="AD248" s="21"/>
      <c r="AE248" s="21"/>
      <c r="AF248" s="21"/>
      <c r="AG248" s="21"/>
      <c r="AH248" s="21"/>
      <c r="AI248" s="20"/>
    </row>
    <row r="249" spans="1:35" s="1" customFormat="1" ht="31.5">
      <c r="A249" s="9" t="str">
        <f>IF(TRIM(F249)&lt;&gt;"",COUNTA($F$4:F249)&amp;"","")</f>
        <v>137</v>
      </c>
      <c r="B249" s="10" t="s">
        <v>35</v>
      </c>
      <c r="C249" s="26"/>
      <c r="D249" s="25" t="s">
        <v>15</v>
      </c>
      <c r="E249" s="12">
        <v>5</v>
      </c>
      <c r="F249" s="13" t="s">
        <v>14</v>
      </c>
      <c r="G249" s="14">
        <v>0</v>
      </c>
      <c r="H249" s="14">
        <v>0</v>
      </c>
      <c r="I249" s="18">
        <f>E249*H249</f>
        <v>0</v>
      </c>
      <c r="J249" s="18">
        <f>E249*G249</f>
        <v>0</v>
      </c>
      <c r="K249" s="19">
        <f t="shared" ref="K249:K252" si="120">J249+I249</f>
        <v>0</v>
      </c>
      <c r="L249" s="32"/>
    </row>
    <row r="250" spans="1:35" s="1" customFormat="1" ht="31.5">
      <c r="A250" s="9" t="str">
        <f>IF(TRIM(F250)&lt;&gt;"",COUNTA($F$4:F250)&amp;"","")</f>
        <v>138</v>
      </c>
      <c r="B250" s="10" t="s">
        <v>35</v>
      </c>
      <c r="C250" s="26"/>
      <c r="D250" s="25" t="s">
        <v>50</v>
      </c>
      <c r="E250" s="12">
        <v>1</v>
      </c>
      <c r="F250" s="13" t="s">
        <v>14</v>
      </c>
      <c r="G250" s="14">
        <v>0</v>
      </c>
      <c r="H250" s="14">
        <v>0</v>
      </c>
      <c r="I250" s="18">
        <f>E250*H250</f>
        <v>0</v>
      </c>
      <c r="J250" s="18">
        <f>E250*G250</f>
        <v>0</v>
      </c>
      <c r="K250" s="19">
        <f t="shared" si="120"/>
        <v>0</v>
      </c>
      <c r="L250" s="32"/>
    </row>
    <row r="251" spans="1:35" s="1" customFormat="1" ht="31.5">
      <c r="A251" s="9" t="str">
        <f>IF(TRIM(F251)&lt;&gt;"",COUNTA($F$4:F251)&amp;"","")</f>
        <v>139</v>
      </c>
      <c r="B251" s="10" t="s">
        <v>35</v>
      </c>
      <c r="C251" s="26"/>
      <c r="D251" s="25" t="s">
        <v>51</v>
      </c>
      <c r="E251" s="12">
        <v>2</v>
      </c>
      <c r="F251" s="13" t="s">
        <v>14</v>
      </c>
      <c r="G251" s="14">
        <v>0</v>
      </c>
      <c r="H251" s="14">
        <v>0</v>
      </c>
      <c r="I251" s="18">
        <f>E251*H251</f>
        <v>0</v>
      </c>
      <c r="J251" s="18">
        <f>E251*G251</f>
        <v>0</v>
      </c>
      <c r="K251" s="19">
        <f t="shared" si="120"/>
        <v>0</v>
      </c>
      <c r="L251" s="32"/>
    </row>
    <row r="252" spans="1:35" s="1" customFormat="1" ht="18.75">
      <c r="A252" s="9" t="str">
        <f>IF(TRIM(F252)&lt;&gt;"",COUNTA($F$4:F252)&amp;"","")</f>
        <v>140</v>
      </c>
      <c r="B252" s="10" t="s">
        <v>35</v>
      </c>
      <c r="C252" s="26"/>
      <c r="D252" s="23" t="s">
        <v>16</v>
      </c>
      <c r="E252" s="28">
        <v>8</v>
      </c>
      <c r="F252" s="13" t="s">
        <v>14</v>
      </c>
      <c r="G252" s="14">
        <v>0</v>
      </c>
      <c r="H252" s="14">
        <v>0</v>
      </c>
      <c r="I252" s="18">
        <f>E252*H252</f>
        <v>0</v>
      </c>
      <c r="J252" s="18">
        <f>E252*G252</f>
        <v>0</v>
      </c>
      <c r="K252" s="19">
        <f t="shared" si="120"/>
        <v>0</v>
      </c>
      <c r="L252" s="32"/>
    </row>
    <row r="253" spans="1:35" s="1" customFormat="1" ht="23.25">
      <c r="A253" s="4"/>
      <c r="B253" s="5"/>
      <c r="C253" s="5"/>
      <c r="D253" s="6" t="s">
        <v>106</v>
      </c>
      <c r="E253" s="7"/>
      <c r="F253" s="5"/>
      <c r="G253" s="8"/>
      <c r="H253" s="8"/>
      <c r="I253" s="8"/>
      <c r="J253" s="8"/>
      <c r="K253" s="17"/>
      <c r="L253" s="32"/>
      <c r="Y253" s="20"/>
      <c r="Z253" s="21"/>
      <c r="AA253" s="21"/>
      <c r="AB253" s="21"/>
      <c r="AC253" s="21"/>
      <c r="AD253" s="21"/>
      <c r="AE253" s="21"/>
      <c r="AF253" s="21"/>
      <c r="AG253" s="21"/>
      <c r="AH253" s="21"/>
      <c r="AI253" s="20"/>
    </row>
    <row r="254" spans="1:35" s="1" customFormat="1" ht="31.5">
      <c r="A254" s="9" t="str">
        <f>IF(TRIM(F254)&lt;&gt;"",COUNTA($F$4:F254)&amp;"","")</f>
        <v>141</v>
      </c>
      <c r="B254" s="10" t="s">
        <v>35</v>
      </c>
      <c r="C254" s="26"/>
      <c r="D254" s="25" t="s">
        <v>15</v>
      </c>
      <c r="E254" s="12">
        <v>6</v>
      </c>
      <c r="F254" s="13" t="s">
        <v>14</v>
      </c>
      <c r="G254" s="14">
        <v>0</v>
      </c>
      <c r="H254" s="14">
        <v>0</v>
      </c>
      <c r="I254" s="18">
        <f>E254*H254</f>
        <v>0</v>
      </c>
      <c r="J254" s="18">
        <f>E254*G254</f>
        <v>0</v>
      </c>
      <c r="K254" s="19">
        <f t="shared" ref="K254:K257" si="121">J254+I254</f>
        <v>0</v>
      </c>
      <c r="L254" s="32"/>
    </row>
    <row r="255" spans="1:35" s="1" customFormat="1" ht="31.5">
      <c r="A255" s="9" t="str">
        <f>IF(TRIM(F255)&lt;&gt;"",COUNTA($F$4:F255)&amp;"","")</f>
        <v>142</v>
      </c>
      <c r="B255" s="10" t="s">
        <v>35</v>
      </c>
      <c r="C255" s="26"/>
      <c r="D255" s="25" t="s">
        <v>53</v>
      </c>
      <c r="E255" s="12">
        <v>1</v>
      </c>
      <c r="F255" s="13" t="s">
        <v>14</v>
      </c>
      <c r="G255" s="14">
        <v>0</v>
      </c>
      <c r="H255" s="14">
        <v>0</v>
      </c>
      <c r="I255" s="18">
        <f>E255*H255</f>
        <v>0</v>
      </c>
      <c r="J255" s="18">
        <f>E255*G255</f>
        <v>0</v>
      </c>
      <c r="K255" s="19">
        <f t="shared" si="121"/>
        <v>0</v>
      </c>
      <c r="L255" s="32"/>
    </row>
    <row r="256" spans="1:35" s="1" customFormat="1" ht="31.5">
      <c r="A256" s="9" t="str">
        <f>IF(TRIM(F256)&lt;&gt;"",COUNTA($F$4:F256)&amp;"","")</f>
        <v>143</v>
      </c>
      <c r="B256" s="10" t="s">
        <v>35</v>
      </c>
      <c r="C256" s="26"/>
      <c r="D256" s="25" t="s">
        <v>52</v>
      </c>
      <c r="E256" s="12">
        <v>1</v>
      </c>
      <c r="F256" s="13" t="s">
        <v>14</v>
      </c>
      <c r="G256" s="14">
        <v>0</v>
      </c>
      <c r="H256" s="14">
        <v>0</v>
      </c>
      <c r="I256" s="18">
        <f>E256*H256</f>
        <v>0</v>
      </c>
      <c r="J256" s="18">
        <f>E256*G256</f>
        <v>0</v>
      </c>
      <c r="K256" s="19">
        <f t="shared" si="121"/>
        <v>0</v>
      </c>
      <c r="L256" s="32"/>
    </row>
    <row r="257" spans="1:35" s="1" customFormat="1" ht="18.75">
      <c r="A257" s="9" t="str">
        <f>IF(TRIM(F257)&lt;&gt;"",COUNTA($F$4:F257)&amp;"","")</f>
        <v>144</v>
      </c>
      <c r="B257" s="10" t="s">
        <v>35</v>
      </c>
      <c r="C257" s="26"/>
      <c r="D257" s="23" t="s">
        <v>16</v>
      </c>
      <c r="E257" s="28">
        <v>8</v>
      </c>
      <c r="F257" s="13" t="s">
        <v>14</v>
      </c>
      <c r="G257" s="14">
        <v>0</v>
      </c>
      <c r="H257" s="14">
        <v>0</v>
      </c>
      <c r="I257" s="18">
        <f>E257*H257</f>
        <v>0</v>
      </c>
      <c r="J257" s="18">
        <f>E257*G257</f>
        <v>0</v>
      </c>
      <c r="K257" s="19">
        <f t="shared" si="121"/>
        <v>0</v>
      </c>
      <c r="L257" s="32"/>
    </row>
    <row r="258" spans="1:35" s="1" customFormat="1" ht="23.25">
      <c r="A258" s="4"/>
      <c r="B258" s="5"/>
      <c r="C258" s="5"/>
      <c r="D258" s="6" t="s">
        <v>107</v>
      </c>
      <c r="E258" s="7"/>
      <c r="F258" s="5"/>
      <c r="G258" s="8"/>
      <c r="H258" s="8"/>
      <c r="I258" s="8"/>
      <c r="J258" s="8"/>
      <c r="K258" s="17"/>
      <c r="L258" s="32"/>
      <c r="Y258" s="20"/>
      <c r="Z258" s="21"/>
      <c r="AA258" s="21"/>
      <c r="AB258" s="21"/>
      <c r="AC258" s="21"/>
      <c r="AD258" s="21"/>
      <c r="AE258" s="21"/>
      <c r="AF258" s="21"/>
      <c r="AG258" s="21"/>
      <c r="AH258" s="21"/>
      <c r="AI258" s="20"/>
    </row>
    <row r="259" spans="1:35" s="1" customFormat="1" ht="31.5">
      <c r="A259" s="9" t="str">
        <f>IF(TRIM(F259)&lt;&gt;"",COUNTA($F$4:F259)&amp;"","")</f>
        <v>145</v>
      </c>
      <c r="B259" s="10" t="s">
        <v>35</v>
      </c>
      <c r="C259" s="26"/>
      <c r="D259" s="25" t="s">
        <v>15</v>
      </c>
      <c r="E259" s="12">
        <v>5</v>
      </c>
      <c r="F259" s="13" t="s">
        <v>14</v>
      </c>
      <c r="G259" s="14">
        <v>0</v>
      </c>
      <c r="H259" s="14">
        <v>0</v>
      </c>
      <c r="I259" s="18">
        <f>E259*H259</f>
        <v>0</v>
      </c>
      <c r="J259" s="18">
        <f>E259*G259</f>
        <v>0</v>
      </c>
      <c r="K259" s="19">
        <f t="shared" ref="K259:K261" si="122">J259+I259</f>
        <v>0</v>
      </c>
      <c r="L259" s="32"/>
    </row>
    <row r="260" spans="1:35" s="1" customFormat="1" ht="31.5">
      <c r="A260" s="9" t="str">
        <f>IF(TRIM(F260)&lt;&gt;"",COUNTA($F$4:F260)&amp;"","")</f>
        <v>146</v>
      </c>
      <c r="B260" s="10" t="s">
        <v>35</v>
      </c>
      <c r="C260" s="26"/>
      <c r="D260" s="25" t="s">
        <v>50</v>
      </c>
      <c r="E260" s="12">
        <v>1</v>
      </c>
      <c r="F260" s="13" t="s">
        <v>14</v>
      </c>
      <c r="G260" s="14">
        <v>0</v>
      </c>
      <c r="H260" s="14">
        <v>0</v>
      </c>
      <c r="I260" s="18">
        <f>E260*H260</f>
        <v>0</v>
      </c>
      <c r="J260" s="18">
        <f>E260*G260</f>
        <v>0</v>
      </c>
      <c r="K260" s="19">
        <f t="shared" si="122"/>
        <v>0</v>
      </c>
      <c r="L260" s="32"/>
    </row>
    <row r="261" spans="1:35" s="1" customFormat="1" ht="18.75">
      <c r="A261" s="9" t="str">
        <f>IF(TRIM(F261)&lt;&gt;"",COUNTA($F$4:F261)&amp;"","")</f>
        <v>147</v>
      </c>
      <c r="B261" s="10" t="s">
        <v>35</v>
      </c>
      <c r="C261" s="26"/>
      <c r="D261" s="23" t="s">
        <v>16</v>
      </c>
      <c r="E261" s="28">
        <v>6</v>
      </c>
      <c r="F261" s="13" t="s">
        <v>14</v>
      </c>
      <c r="G261" s="14">
        <v>0</v>
      </c>
      <c r="H261" s="14">
        <v>0</v>
      </c>
      <c r="I261" s="18">
        <f>E261*H261</f>
        <v>0</v>
      </c>
      <c r="J261" s="18">
        <f>E261*G261</f>
        <v>0</v>
      </c>
      <c r="K261" s="19">
        <f t="shared" si="122"/>
        <v>0</v>
      </c>
      <c r="L261" s="32"/>
    </row>
    <row r="262" spans="1:35" s="1" customFormat="1" ht="23.25">
      <c r="A262" s="4"/>
      <c r="B262" s="5"/>
      <c r="C262" s="5"/>
      <c r="D262" s="6" t="s">
        <v>91</v>
      </c>
      <c r="E262" s="7"/>
      <c r="F262" s="5"/>
      <c r="G262" s="8"/>
      <c r="H262" s="8"/>
      <c r="I262" s="8"/>
      <c r="J262" s="8"/>
      <c r="K262" s="17"/>
      <c r="L262" s="32"/>
      <c r="Y262" s="20"/>
      <c r="Z262" s="21"/>
      <c r="AA262" s="21"/>
      <c r="AB262" s="21"/>
      <c r="AC262" s="21"/>
      <c r="AD262" s="21"/>
      <c r="AE262" s="21"/>
      <c r="AF262" s="21"/>
      <c r="AG262" s="21"/>
      <c r="AH262" s="21"/>
      <c r="AI262" s="20"/>
    </row>
    <row r="263" spans="1:35" s="1" customFormat="1" ht="31.5">
      <c r="A263" s="9" t="str">
        <f>IF(TRIM(F263)&lt;&gt;"",COUNTA($F$4:F263)&amp;"","")</f>
        <v>148</v>
      </c>
      <c r="B263" s="10" t="s">
        <v>35</v>
      </c>
      <c r="C263" s="26"/>
      <c r="D263" s="25" t="s">
        <v>15</v>
      </c>
      <c r="E263" s="12">
        <v>25</v>
      </c>
      <c r="F263" s="13" t="s">
        <v>14</v>
      </c>
      <c r="G263" s="14">
        <v>0</v>
      </c>
      <c r="H263" s="14">
        <v>0</v>
      </c>
      <c r="I263" s="18">
        <f>E263*H263</f>
        <v>0</v>
      </c>
      <c r="J263" s="18">
        <f>E263*G263</f>
        <v>0</v>
      </c>
      <c r="K263" s="19">
        <f t="shared" ref="K263:K265" si="123">J263+I263</f>
        <v>0</v>
      </c>
      <c r="L263" s="32"/>
    </row>
    <row r="264" spans="1:35" s="1" customFormat="1" ht="31.5">
      <c r="A264" s="9" t="str">
        <f>IF(TRIM(F264)&lt;&gt;"",COUNTA($F$4:F264)&amp;"","")</f>
        <v>149</v>
      </c>
      <c r="B264" s="10" t="s">
        <v>35</v>
      </c>
      <c r="C264" s="26"/>
      <c r="D264" s="25" t="s">
        <v>50</v>
      </c>
      <c r="E264" s="12">
        <v>5</v>
      </c>
      <c r="F264" s="13" t="s">
        <v>14</v>
      </c>
      <c r="G264" s="14">
        <v>0</v>
      </c>
      <c r="H264" s="14">
        <v>0</v>
      </c>
      <c r="I264" s="18">
        <f>E264*H264</f>
        <v>0</v>
      </c>
      <c r="J264" s="18">
        <f>E264*G264</f>
        <v>0</v>
      </c>
      <c r="K264" s="19">
        <f t="shared" si="123"/>
        <v>0</v>
      </c>
      <c r="L264" s="32"/>
    </row>
    <row r="265" spans="1:35" s="1" customFormat="1" ht="18.75">
      <c r="A265" s="9" t="str">
        <f>IF(TRIM(F265)&lt;&gt;"",COUNTA($F$4:F265)&amp;"","")</f>
        <v>150</v>
      </c>
      <c r="B265" s="10" t="s">
        <v>35</v>
      </c>
      <c r="C265" s="26"/>
      <c r="D265" s="23" t="s">
        <v>16</v>
      </c>
      <c r="E265" s="28">
        <v>30</v>
      </c>
      <c r="F265" s="13" t="s">
        <v>14</v>
      </c>
      <c r="G265" s="14">
        <v>0</v>
      </c>
      <c r="H265" s="14">
        <v>0</v>
      </c>
      <c r="I265" s="18">
        <f>E265*H265</f>
        <v>0</v>
      </c>
      <c r="J265" s="18">
        <f>E265*G265</f>
        <v>0</v>
      </c>
      <c r="K265" s="19">
        <f t="shared" si="123"/>
        <v>0</v>
      </c>
      <c r="L265" s="32"/>
    </row>
    <row r="266" spans="1:35" s="1" customFormat="1" ht="23.25">
      <c r="A266" s="4"/>
      <c r="B266" s="5"/>
      <c r="C266" s="5"/>
      <c r="D266" s="6" t="s">
        <v>92</v>
      </c>
      <c r="E266" s="7"/>
      <c r="F266" s="5"/>
      <c r="G266" s="8"/>
      <c r="H266" s="8"/>
      <c r="I266" s="8"/>
      <c r="J266" s="8"/>
      <c r="K266" s="17"/>
      <c r="L266" s="32"/>
      <c r="Y266" s="20"/>
      <c r="Z266" s="21"/>
      <c r="AA266" s="21"/>
      <c r="AB266" s="21"/>
      <c r="AC266" s="21"/>
      <c r="AD266" s="21"/>
      <c r="AE266" s="21"/>
      <c r="AF266" s="21"/>
      <c r="AG266" s="21"/>
      <c r="AH266" s="21"/>
      <c r="AI266" s="20"/>
    </row>
    <row r="267" spans="1:35" s="1" customFormat="1" ht="31.5">
      <c r="A267" s="9" t="str">
        <f>IF(TRIM(F267)&lt;&gt;"",COUNTA($F$4:F267)&amp;"","")</f>
        <v>151</v>
      </c>
      <c r="B267" s="10" t="s">
        <v>35</v>
      </c>
      <c r="C267" s="26"/>
      <c r="D267" s="25" t="s">
        <v>15</v>
      </c>
      <c r="E267" s="12">
        <v>30</v>
      </c>
      <c r="F267" s="13" t="s">
        <v>14</v>
      </c>
      <c r="G267" s="14">
        <v>0</v>
      </c>
      <c r="H267" s="14">
        <v>0</v>
      </c>
      <c r="I267" s="18">
        <f>E267*H267</f>
        <v>0</v>
      </c>
      <c r="J267" s="18">
        <f>E267*G267</f>
        <v>0</v>
      </c>
      <c r="K267" s="19">
        <f t="shared" ref="K267:K268" si="124">J267+I267</f>
        <v>0</v>
      </c>
      <c r="L267" s="32"/>
    </row>
    <row r="268" spans="1:35" s="1" customFormat="1" ht="18.75">
      <c r="A268" s="9" t="str">
        <f>IF(TRIM(F268)&lt;&gt;"",COUNTA($F$4:F268)&amp;"","")</f>
        <v>152</v>
      </c>
      <c r="B268" s="10" t="s">
        <v>35</v>
      </c>
      <c r="C268" s="26"/>
      <c r="D268" s="23" t="s">
        <v>16</v>
      </c>
      <c r="E268" s="28">
        <v>30</v>
      </c>
      <c r="F268" s="13" t="s">
        <v>14</v>
      </c>
      <c r="G268" s="14">
        <v>0</v>
      </c>
      <c r="H268" s="14">
        <v>0</v>
      </c>
      <c r="I268" s="18">
        <f>E268*H268</f>
        <v>0</v>
      </c>
      <c r="J268" s="18">
        <f>E268*G268</f>
        <v>0</v>
      </c>
      <c r="K268" s="19">
        <f t="shared" si="124"/>
        <v>0</v>
      </c>
      <c r="L268" s="32"/>
    </row>
    <row r="269" spans="1:35" s="1" customFormat="1" ht="23.25">
      <c r="A269" s="4"/>
      <c r="B269" s="5"/>
      <c r="C269" s="5"/>
      <c r="D269" s="6" t="s">
        <v>93</v>
      </c>
      <c r="E269" s="7"/>
      <c r="F269" s="5"/>
      <c r="G269" s="8"/>
      <c r="H269" s="8"/>
      <c r="I269" s="8"/>
      <c r="J269" s="8"/>
      <c r="K269" s="17"/>
      <c r="L269" s="32"/>
      <c r="Y269" s="20"/>
      <c r="Z269" s="21"/>
      <c r="AA269" s="21"/>
      <c r="AB269" s="21"/>
      <c r="AC269" s="21"/>
      <c r="AD269" s="21"/>
      <c r="AE269" s="21"/>
      <c r="AF269" s="21"/>
      <c r="AG269" s="21"/>
      <c r="AH269" s="21"/>
      <c r="AI269" s="20"/>
    </row>
    <row r="270" spans="1:35" s="1" customFormat="1" ht="31.5">
      <c r="A270" s="9" t="str">
        <f>IF(TRIM(F270)&lt;&gt;"",COUNTA($F$4:F270)&amp;"","")</f>
        <v>153</v>
      </c>
      <c r="B270" s="10" t="s">
        <v>35</v>
      </c>
      <c r="C270" s="26"/>
      <c r="D270" s="25" t="s">
        <v>15</v>
      </c>
      <c r="E270" s="12">
        <v>35</v>
      </c>
      <c r="F270" s="13" t="s">
        <v>14</v>
      </c>
      <c r="G270" s="14">
        <v>0</v>
      </c>
      <c r="H270" s="14">
        <v>0</v>
      </c>
      <c r="I270" s="18">
        <f>E270*H270</f>
        <v>0</v>
      </c>
      <c r="J270" s="18">
        <f>E270*G270</f>
        <v>0</v>
      </c>
      <c r="K270" s="19">
        <f t="shared" ref="K270:K271" si="125">J270+I270</f>
        <v>0</v>
      </c>
      <c r="L270" s="32"/>
    </row>
    <row r="271" spans="1:35" s="1" customFormat="1" ht="18.75">
      <c r="A271" s="9" t="str">
        <f>IF(TRIM(F271)&lt;&gt;"",COUNTA($F$4:F271)&amp;"","")</f>
        <v>154</v>
      </c>
      <c r="B271" s="10" t="s">
        <v>35</v>
      </c>
      <c r="C271" s="26"/>
      <c r="D271" s="23" t="s">
        <v>16</v>
      </c>
      <c r="E271" s="28">
        <v>35</v>
      </c>
      <c r="F271" s="13" t="s">
        <v>14</v>
      </c>
      <c r="G271" s="14">
        <v>0</v>
      </c>
      <c r="H271" s="14">
        <v>0</v>
      </c>
      <c r="I271" s="18">
        <f>E271*H271</f>
        <v>0</v>
      </c>
      <c r="J271" s="18">
        <f>E271*G271</f>
        <v>0</v>
      </c>
      <c r="K271" s="19">
        <f t="shared" si="125"/>
        <v>0</v>
      </c>
      <c r="L271" s="32"/>
    </row>
    <row r="272" spans="1:35" s="1" customFormat="1" ht="23.25">
      <c r="A272" s="4"/>
      <c r="B272" s="5"/>
      <c r="C272" s="5"/>
      <c r="D272" s="6" t="s">
        <v>94</v>
      </c>
      <c r="E272" s="7"/>
      <c r="F272" s="5"/>
      <c r="G272" s="8"/>
      <c r="H272" s="8"/>
      <c r="I272" s="8"/>
      <c r="J272" s="8"/>
      <c r="K272" s="17"/>
      <c r="L272" s="32"/>
      <c r="Y272" s="20"/>
      <c r="Z272" s="21"/>
      <c r="AA272" s="21"/>
      <c r="AB272" s="21"/>
      <c r="AC272" s="21"/>
      <c r="AD272" s="21"/>
      <c r="AE272" s="21"/>
      <c r="AF272" s="21"/>
      <c r="AG272" s="21"/>
      <c r="AH272" s="21"/>
      <c r="AI272" s="20"/>
    </row>
    <row r="273" spans="1:35" s="1" customFormat="1" ht="31.5">
      <c r="A273" s="9" t="str">
        <f>IF(TRIM(F273)&lt;&gt;"",COUNTA($F$4:F273)&amp;"","")</f>
        <v>155</v>
      </c>
      <c r="B273" s="10" t="s">
        <v>35</v>
      </c>
      <c r="C273" s="26"/>
      <c r="D273" s="25" t="s">
        <v>15</v>
      </c>
      <c r="E273" s="12">
        <v>20</v>
      </c>
      <c r="F273" s="13" t="s">
        <v>14</v>
      </c>
      <c r="G273" s="14">
        <v>0</v>
      </c>
      <c r="H273" s="14">
        <v>0</v>
      </c>
      <c r="I273" s="18">
        <f>E273*H273</f>
        <v>0</v>
      </c>
      <c r="J273" s="18">
        <f>E273*G273</f>
        <v>0</v>
      </c>
      <c r="K273" s="19">
        <f t="shared" ref="K273:K276" si="126">J273+I273</f>
        <v>0</v>
      </c>
      <c r="L273" s="32"/>
    </row>
    <row r="274" spans="1:35" s="1" customFormat="1" ht="31.5">
      <c r="A274" s="9" t="str">
        <f>IF(TRIM(F274)&lt;&gt;"",COUNTA($F$4:F274)&amp;"","")</f>
        <v>156</v>
      </c>
      <c r="B274" s="10" t="s">
        <v>35</v>
      </c>
      <c r="C274" s="26"/>
      <c r="D274" s="25" t="s">
        <v>50</v>
      </c>
      <c r="E274" s="12">
        <v>5</v>
      </c>
      <c r="F274" s="13" t="s">
        <v>14</v>
      </c>
      <c r="G274" s="14">
        <v>0</v>
      </c>
      <c r="H274" s="14">
        <v>0</v>
      </c>
      <c r="I274" s="18">
        <f>E274*H274</f>
        <v>0</v>
      </c>
      <c r="J274" s="18">
        <f>E274*G274</f>
        <v>0</v>
      </c>
      <c r="K274" s="19">
        <f t="shared" si="126"/>
        <v>0</v>
      </c>
      <c r="L274" s="32"/>
    </row>
    <row r="275" spans="1:35" s="1" customFormat="1" ht="31.5">
      <c r="A275" s="9" t="str">
        <f>IF(TRIM(F275)&lt;&gt;"",COUNTA($F$4:F275)&amp;"","")</f>
        <v>157</v>
      </c>
      <c r="B275" s="10" t="s">
        <v>35</v>
      </c>
      <c r="C275" s="26"/>
      <c r="D275" s="25" t="s">
        <v>51</v>
      </c>
      <c r="E275" s="12">
        <v>5</v>
      </c>
      <c r="F275" s="13" t="s">
        <v>14</v>
      </c>
      <c r="G275" s="14">
        <v>0</v>
      </c>
      <c r="H275" s="14">
        <v>0</v>
      </c>
      <c r="I275" s="18">
        <f>E275*H275</f>
        <v>0</v>
      </c>
      <c r="J275" s="18">
        <f>E275*G275</f>
        <v>0</v>
      </c>
      <c r="K275" s="19">
        <f t="shared" si="126"/>
        <v>0</v>
      </c>
      <c r="L275" s="32"/>
    </row>
    <row r="276" spans="1:35" s="1" customFormat="1" ht="18.75">
      <c r="A276" s="9" t="str">
        <f>IF(TRIM(F276)&lt;&gt;"",COUNTA($F$4:F276)&amp;"","")</f>
        <v>158</v>
      </c>
      <c r="B276" s="10" t="s">
        <v>35</v>
      </c>
      <c r="C276" s="26"/>
      <c r="D276" s="23" t="s">
        <v>16</v>
      </c>
      <c r="E276" s="28">
        <v>30</v>
      </c>
      <c r="F276" s="13" t="s">
        <v>14</v>
      </c>
      <c r="G276" s="14">
        <v>0</v>
      </c>
      <c r="H276" s="14">
        <v>0</v>
      </c>
      <c r="I276" s="18">
        <f>E276*H276</f>
        <v>0</v>
      </c>
      <c r="J276" s="18">
        <f>E276*G276</f>
        <v>0</v>
      </c>
      <c r="K276" s="19">
        <f t="shared" si="126"/>
        <v>0</v>
      </c>
      <c r="L276" s="32"/>
    </row>
    <row r="277" spans="1:35" s="1" customFormat="1" ht="23.25">
      <c r="A277" s="4"/>
      <c r="B277" s="5"/>
      <c r="C277" s="5"/>
      <c r="D277" s="6" t="s">
        <v>108</v>
      </c>
      <c r="E277" s="7"/>
      <c r="F277" s="5"/>
      <c r="G277" s="8"/>
      <c r="H277" s="8"/>
      <c r="I277" s="8"/>
      <c r="J277" s="8"/>
      <c r="K277" s="17"/>
      <c r="L277" s="32"/>
      <c r="Y277" s="20"/>
      <c r="Z277" s="21"/>
      <c r="AA277" s="21"/>
      <c r="AB277" s="21"/>
      <c r="AC277" s="21"/>
      <c r="AD277" s="21"/>
      <c r="AE277" s="21"/>
      <c r="AF277" s="21"/>
      <c r="AG277" s="21"/>
      <c r="AH277" s="21"/>
      <c r="AI277" s="20"/>
    </row>
    <row r="278" spans="1:35" s="1" customFormat="1" ht="31.5">
      <c r="A278" s="9" t="str">
        <f>IF(TRIM(F278)&lt;&gt;"",COUNTA($F$4:F278)&amp;"","")</f>
        <v>159</v>
      </c>
      <c r="B278" s="10" t="s">
        <v>35</v>
      </c>
      <c r="C278" s="26"/>
      <c r="D278" s="25" t="s">
        <v>15</v>
      </c>
      <c r="E278" s="12">
        <v>5</v>
      </c>
      <c r="F278" s="13" t="s">
        <v>14</v>
      </c>
      <c r="G278" s="14">
        <v>0</v>
      </c>
      <c r="H278" s="14">
        <v>0</v>
      </c>
      <c r="I278" s="18">
        <f>E278*H278</f>
        <v>0</v>
      </c>
      <c r="J278" s="18">
        <f>E278*G278</f>
        <v>0</v>
      </c>
      <c r="K278" s="19">
        <f t="shared" ref="K278:K279" si="127">J278+I278</f>
        <v>0</v>
      </c>
      <c r="L278" s="32"/>
    </row>
    <row r="279" spans="1:35" s="1" customFormat="1" ht="18.75">
      <c r="A279" s="9" t="str">
        <f>IF(TRIM(F279)&lt;&gt;"",COUNTA($F$4:F279)&amp;"","")</f>
        <v>160</v>
      </c>
      <c r="B279" s="10" t="s">
        <v>35</v>
      </c>
      <c r="C279" s="26"/>
      <c r="D279" s="23" t="s">
        <v>16</v>
      </c>
      <c r="E279" s="28">
        <v>5</v>
      </c>
      <c r="F279" s="13" t="s">
        <v>14</v>
      </c>
      <c r="G279" s="14">
        <v>0</v>
      </c>
      <c r="H279" s="14">
        <v>0</v>
      </c>
      <c r="I279" s="18">
        <f>E279*H279</f>
        <v>0</v>
      </c>
      <c r="J279" s="18">
        <f>E279*G279</f>
        <v>0</v>
      </c>
      <c r="K279" s="19">
        <f t="shared" si="127"/>
        <v>0</v>
      </c>
      <c r="L279" s="32"/>
    </row>
    <row r="280" spans="1:35" s="1" customFormat="1" ht="23.25">
      <c r="A280" s="4"/>
      <c r="B280" s="5"/>
      <c r="C280" s="5"/>
      <c r="D280" s="6" t="s">
        <v>95</v>
      </c>
      <c r="E280" s="7"/>
      <c r="F280" s="5"/>
      <c r="G280" s="8"/>
      <c r="H280" s="8"/>
      <c r="I280" s="8"/>
      <c r="J280" s="8"/>
      <c r="K280" s="17"/>
      <c r="L280" s="32"/>
      <c r="Y280" s="20"/>
      <c r="Z280" s="21"/>
      <c r="AA280" s="21"/>
      <c r="AB280" s="21"/>
      <c r="AC280" s="21"/>
      <c r="AD280" s="21"/>
      <c r="AE280" s="21"/>
      <c r="AF280" s="21"/>
      <c r="AG280" s="21"/>
      <c r="AH280" s="21"/>
      <c r="AI280" s="20"/>
    </row>
    <row r="281" spans="1:35" s="1" customFormat="1" ht="31.5">
      <c r="A281" s="9" t="str">
        <f>IF(TRIM(F281)&lt;&gt;"",COUNTA($F$4:F281)&amp;"","")</f>
        <v>161</v>
      </c>
      <c r="B281" s="10" t="s">
        <v>35</v>
      </c>
      <c r="C281" s="26"/>
      <c r="D281" s="25" t="s">
        <v>15</v>
      </c>
      <c r="E281" s="12">
        <v>35</v>
      </c>
      <c r="F281" s="13" t="s">
        <v>14</v>
      </c>
      <c r="G281" s="14">
        <v>0</v>
      </c>
      <c r="H281" s="14">
        <v>0</v>
      </c>
      <c r="I281" s="18">
        <f>E281*H281</f>
        <v>0</v>
      </c>
      <c r="J281" s="18">
        <f>E281*G281</f>
        <v>0</v>
      </c>
      <c r="K281" s="19">
        <f t="shared" ref="K281:K284" si="128">J281+I281</f>
        <v>0</v>
      </c>
      <c r="L281" s="32"/>
    </row>
    <row r="282" spans="1:35" s="1" customFormat="1" ht="31.5">
      <c r="A282" s="9" t="str">
        <f>IF(TRIM(F282)&lt;&gt;"",COUNTA($F$4:F282)&amp;"","")</f>
        <v>162</v>
      </c>
      <c r="B282" s="10" t="s">
        <v>35</v>
      </c>
      <c r="C282" s="26"/>
      <c r="D282" s="25" t="s">
        <v>48</v>
      </c>
      <c r="E282" s="12">
        <v>5</v>
      </c>
      <c r="F282" s="13" t="s">
        <v>14</v>
      </c>
      <c r="G282" s="14">
        <v>0</v>
      </c>
      <c r="H282" s="14">
        <v>0</v>
      </c>
      <c r="I282" s="18">
        <f>E282*H282</f>
        <v>0</v>
      </c>
      <c r="J282" s="18">
        <f>E282*G282</f>
        <v>0</v>
      </c>
      <c r="K282" s="19">
        <f t="shared" si="128"/>
        <v>0</v>
      </c>
      <c r="L282" s="32"/>
    </row>
    <row r="283" spans="1:35" s="1" customFormat="1" ht="31.5">
      <c r="A283" s="9" t="str">
        <f>IF(TRIM(F283)&lt;&gt;"",COUNTA($F$4:F283)&amp;"","")</f>
        <v>163</v>
      </c>
      <c r="B283" s="10" t="s">
        <v>35</v>
      </c>
      <c r="C283" s="26"/>
      <c r="D283" s="25" t="s">
        <v>54</v>
      </c>
      <c r="E283" s="12">
        <v>5</v>
      </c>
      <c r="F283" s="13" t="s">
        <v>14</v>
      </c>
      <c r="G283" s="14">
        <v>0</v>
      </c>
      <c r="H283" s="14">
        <v>0</v>
      </c>
      <c r="I283" s="18">
        <f>E283*H283</f>
        <v>0</v>
      </c>
      <c r="J283" s="18">
        <f>E283*G283</f>
        <v>0</v>
      </c>
      <c r="K283" s="19">
        <f t="shared" si="128"/>
        <v>0</v>
      </c>
      <c r="L283" s="32"/>
    </row>
    <row r="284" spans="1:35" s="1" customFormat="1" ht="18.75">
      <c r="A284" s="9" t="str">
        <f>IF(TRIM(F284)&lt;&gt;"",COUNTA($F$4:F284)&amp;"","")</f>
        <v>164</v>
      </c>
      <c r="B284" s="10" t="s">
        <v>35</v>
      </c>
      <c r="C284" s="26"/>
      <c r="D284" s="23" t="s">
        <v>16</v>
      </c>
      <c r="E284" s="28">
        <v>45</v>
      </c>
      <c r="F284" s="13" t="s">
        <v>14</v>
      </c>
      <c r="G284" s="14">
        <v>0</v>
      </c>
      <c r="H284" s="14">
        <v>0</v>
      </c>
      <c r="I284" s="18">
        <f>E284*H284</f>
        <v>0</v>
      </c>
      <c r="J284" s="18">
        <f>E284*G284</f>
        <v>0</v>
      </c>
      <c r="K284" s="19">
        <f t="shared" si="128"/>
        <v>0</v>
      </c>
      <c r="L284" s="32"/>
    </row>
    <row r="285" spans="1:35" s="1" customFormat="1" ht="23.25">
      <c r="A285" s="4"/>
      <c r="B285" s="5"/>
      <c r="C285" s="5"/>
      <c r="D285" s="6" t="s">
        <v>111</v>
      </c>
      <c r="E285" s="7"/>
      <c r="F285" s="5"/>
      <c r="G285" s="8"/>
      <c r="H285" s="8"/>
      <c r="I285" s="8"/>
      <c r="J285" s="8"/>
      <c r="K285" s="17"/>
      <c r="L285" s="32"/>
      <c r="Y285" s="20"/>
      <c r="Z285" s="21"/>
      <c r="AA285" s="21"/>
      <c r="AB285" s="21"/>
      <c r="AC285" s="21"/>
      <c r="AD285" s="21"/>
      <c r="AE285" s="21"/>
      <c r="AF285" s="21"/>
      <c r="AG285" s="21"/>
      <c r="AH285" s="21"/>
      <c r="AI285" s="20"/>
    </row>
    <row r="286" spans="1:35" s="1" customFormat="1" ht="31.5">
      <c r="A286" s="9" t="str">
        <f>IF(TRIM(F286)&lt;&gt;"",COUNTA($F$4:F286)&amp;"","")</f>
        <v>165</v>
      </c>
      <c r="B286" s="10" t="s">
        <v>35</v>
      </c>
      <c r="C286" s="26"/>
      <c r="D286" s="25" t="s">
        <v>15</v>
      </c>
      <c r="E286" s="12">
        <v>21</v>
      </c>
      <c r="F286" s="13" t="s">
        <v>14</v>
      </c>
      <c r="G286" s="14">
        <v>0</v>
      </c>
      <c r="H286" s="14">
        <v>0</v>
      </c>
      <c r="I286" s="18">
        <f>E286*H286</f>
        <v>0</v>
      </c>
      <c r="J286" s="18">
        <f>E286*G286</f>
        <v>0</v>
      </c>
      <c r="K286" s="19">
        <f t="shared" ref="K286:K288" si="129">J286+I286</f>
        <v>0</v>
      </c>
      <c r="L286" s="32"/>
    </row>
    <row r="287" spans="1:35" s="1" customFormat="1" ht="31.5">
      <c r="A287" s="9" t="str">
        <f>IF(TRIM(F287)&lt;&gt;"",COUNTA($F$4:F287)&amp;"","")</f>
        <v>166</v>
      </c>
      <c r="B287" s="10" t="s">
        <v>35</v>
      </c>
      <c r="C287" s="26"/>
      <c r="D287" s="25" t="s">
        <v>50</v>
      </c>
      <c r="E287" s="12">
        <v>3</v>
      </c>
      <c r="F287" s="13" t="s">
        <v>14</v>
      </c>
      <c r="G287" s="14">
        <v>0</v>
      </c>
      <c r="H287" s="14">
        <v>0</v>
      </c>
      <c r="I287" s="18">
        <f>E287*H287</f>
        <v>0</v>
      </c>
      <c r="J287" s="18">
        <f>E287*G287</f>
        <v>0</v>
      </c>
      <c r="K287" s="19">
        <f t="shared" si="129"/>
        <v>0</v>
      </c>
      <c r="L287" s="32"/>
    </row>
    <row r="288" spans="1:35" s="1" customFormat="1" ht="18.75">
      <c r="A288" s="9" t="str">
        <f>IF(TRIM(F288)&lt;&gt;"",COUNTA($F$4:F288)&amp;"","")</f>
        <v>167</v>
      </c>
      <c r="B288" s="10" t="s">
        <v>35</v>
      </c>
      <c r="C288" s="26"/>
      <c r="D288" s="23" t="s">
        <v>16</v>
      </c>
      <c r="E288" s="28">
        <v>24</v>
      </c>
      <c r="F288" s="13" t="s">
        <v>14</v>
      </c>
      <c r="G288" s="14">
        <v>0</v>
      </c>
      <c r="H288" s="14">
        <v>0</v>
      </c>
      <c r="I288" s="18">
        <f>E288*H288</f>
        <v>0</v>
      </c>
      <c r="J288" s="18">
        <f>E288*G288</f>
        <v>0</v>
      </c>
      <c r="K288" s="19">
        <f t="shared" si="129"/>
        <v>0</v>
      </c>
      <c r="L288" s="32"/>
    </row>
    <row r="289" spans="1:35" s="1" customFormat="1" ht="23.25">
      <c r="A289" s="4"/>
      <c r="B289" s="5"/>
      <c r="C289" s="5"/>
      <c r="D289" s="6" t="s">
        <v>97</v>
      </c>
      <c r="E289" s="7"/>
      <c r="F289" s="5"/>
      <c r="G289" s="8"/>
      <c r="H289" s="8"/>
      <c r="I289" s="8"/>
      <c r="J289" s="8"/>
      <c r="K289" s="17"/>
      <c r="L289" s="32"/>
      <c r="Y289" s="20"/>
      <c r="Z289" s="21"/>
      <c r="AA289" s="21"/>
      <c r="AB289" s="21"/>
      <c r="AC289" s="21"/>
      <c r="AD289" s="21"/>
      <c r="AE289" s="21"/>
      <c r="AF289" s="21"/>
      <c r="AG289" s="21"/>
      <c r="AH289" s="21"/>
      <c r="AI289" s="20"/>
    </row>
    <row r="290" spans="1:35" s="1" customFormat="1" ht="31.5">
      <c r="A290" s="9" t="str">
        <f>IF(TRIM(F290)&lt;&gt;"",COUNTA($F$4:F290)&amp;"","")</f>
        <v>168</v>
      </c>
      <c r="B290" s="10" t="s">
        <v>35</v>
      </c>
      <c r="C290" s="26"/>
      <c r="D290" s="25" t="s">
        <v>15</v>
      </c>
      <c r="E290" s="12">
        <v>20</v>
      </c>
      <c r="F290" s="13" t="s">
        <v>14</v>
      </c>
      <c r="G290" s="14">
        <v>0</v>
      </c>
      <c r="H290" s="14">
        <v>0</v>
      </c>
      <c r="I290" s="18">
        <f>E290*H290</f>
        <v>0</v>
      </c>
      <c r="J290" s="18">
        <f>E290*G290</f>
        <v>0</v>
      </c>
      <c r="K290" s="19">
        <f t="shared" ref="K290:K291" si="130">J290+I290</f>
        <v>0</v>
      </c>
      <c r="L290" s="32"/>
    </row>
    <row r="291" spans="1:35" s="1" customFormat="1" ht="18.75">
      <c r="A291" s="9" t="str">
        <f>IF(TRIM(F291)&lt;&gt;"",COUNTA($F$4:F291)&amp;"","")</f>
        <v>169</v>
      </c>
      <c r="B291" s="10" t="s">
        <v>35</v>
      </c>
      <c r="C291" s="26"/>
      <c r="D291" s="23" t="s">
        <v>16</v>
      </c>
      <c r="E291" s="12">
        <v>20</v>
      </c>
      <c r="F291" s="13" t="s">
        <v>14</v>
      </c>
      <c r="G291" s="14">
        <v>0</v>
      </c>
      <c r="H291" s="14">
        <v>0</v>
      </c>
      <c r="I291" s="18">
        <f>E291*H291</f>
        <v>0</v>
      </c>
      <c r="J291" s="18">
        <f>E291*G291</f>
        <v>0</v>
      </c>
      <c r="K291" s="19">
        <f t="shared" si="130"/>
        <v>0</v>
      </c>
      <c r="L291" s="32"/>
    </row>
    <row r="292" spans="1:35" s="1" customFormat="1" ht="23.25">
      <c r="A292" s="4"/>
      <c r="B292" s="5"/>
      <c r="C292" s="5"/>
      <c r="D292" s="6" t="s">
        <v>98</v>
      </c>
      <c r="E292" s="7"/>
      <c r="F292" s="5"/>
      <c r="G292" s="8"/>
      <c r="H292" s="8"/>
      <c r="I292" s="8"/>
      <c r="J292" s="8"/>
      <c r="K292" s="17"/>
      <c r="L292" s="32"/>
      <c r="Y292" s="20"/>
      <c r="Z292" s="21"/>
      <c r="AA292" s="21"/>
      <c r="AB292" s="21"/>
      <c r="AC292" s="21"/>
      <c r="AD292" s="21"/>
      <c r="AE292" s="21"/>
      <c r="AF292" s="21"/>
      <c r="AG292" s="21"/>
      <c r="AH292" s="21"/>
      <c r="AI292" s="20"/>
    </row>
    <row r="293" spans="1:35" s="1" customFormat="1" ht="31.5">
      <c r="A293" s="9" t="str">
        <f>IF(TRIM(F293)&lt;&gt;"",COUNTA($F$4:F293)&amp;"","")</f>
        <v>170</v>
      </c>
      <c r="B293" s="10" t="s">
        <v>35</v>
      </c>
      <c r="C293" s="26"/>
      <c r="D293" s="25" t="s">
        <v>15</v>
      </c>
      <c r="E293" s="12">
        <v>20</v>
      </c>
      <c r="F293" s="13" t="s">
        <v>14</v>
      </c>
      <c r="G293" s="14">
        <v>0</v>
      </c>
      <c r="H293" s="14">
        <v>0</v>
      </c>
      <c r="I293" s="18">
        <f>E293*H293</f>
        <v>0</v>
      </c>
      <c r="J293" s="18">
        <f>E293*G293</f>
        <v>0</v>
      </c>
      <c r="K293" s="19">
        <f t="shared" ref="K293:K294" si="131">J293+I293</f>
        <v>0</v>
      </c>
      <c r="L293" s="32"/>
    </row>
    <row r="294" spans="1:35" s="1" customFormat="1" ht="18.75">
      <c r="A294" s="9" t="str">
        <f>IF(TRIM(F294)&lt;&gt;"",COUNTA($F$4:F294)&amp;"","")</f>
        <v>171</v>
      </c>
      <c r="B294" s="10" t="s">
        <v>35</v>
      </c>
      <c r="C294" s="26"/>
      <c r="D294" s="23" t="s">
        <v>16</v>
      </c>
      <c r="E294" s="12">
        <v>20</v>
      </c>
      <c r="F294" s="13" t="s">
        <v>14</v>
      </c>
      <c r="G294" s="14">
        <v>0</v>
      </c>
      <c r="H294" s="14">
        <v>0</v>
      </c>
      <c r="I294" s="18">
        <f>E294*H294</f>
        <v>0</v>
      </c>
      <c r="J294" s="18">
        <f>E294*G294</f>
        <v>0</v>
      </c>
      <c r="K294" s="19">
        <f t="shared" si="131"/>
        <v>0</v>
      </c>
      <c r="L294" s="32"/>
    </row>
    <row r="295" spans="1:35" s="1" customFormat="1" ht="23.25">
      <c r="A295" s="4"/>
      <c r="B295" s="5"/>
      <c r="C295" s="5"/>
      <c r="D295" s="6" t="s">
        <v>112</v>
      </c>
      <c r="E295" s="7"/>
      <c r="F295" s="5"/>
      <c r="G295" s="8"/>
      <c r="H295" s="8"/>
      <c r="I295" s="8"/>
      <c r="J295" s="8"/>
      <c r="K295" s="17"/>
      <c r="L295" s="32"/>
      <c r="Y295" s="20"/>
      <c r="Z295" s="21"/>
      <c r="AA295" s="21"/>
      <c r="AB295" s="21"/>
      <c r="AC295" s="21"/>
      <c r="AD295" s="21"/>
      <c r="AE295" s="21"/>
      <c r="AF295" s="21"/>
      <c r="AG295" s="21"/>
      <c r="AH295" s="21"/>
      <c r="AI295" s="20"/>
    </row>
    <row r="296" spans="1:35" s="1" customFormat="1" ht="31.5">
      <c r="A296" s="9" t="str">
        <f>IF(TRIM(F296)&lt;&gt;"",COUNTA($F$4:F296)&amp;"","")</f>
        <v>172</v>
      </c>
      <c r="B296" s="10" t="s">
        <v>35</v>
      </c>
      <c r="C296" s="26"/>
      <c r="D296" s="25" t="s">
        <v>15</v>
      </c>
      <c r="E296" s="12">
        <v>40</v>
      </c>
      <c r="F296" s="13" t="s">
        <v>14</v>
      </c>
      <c r="G296" s="14">
        <v>0</v>
      </c>
      <c r="H296" s="14">
        <v>0</v>
      </c>
      <c r="I296" s="18">
        <f>E296*H296</f>
        <v>0</v>
      </c>
      <c r="J296" s="18">
        <f>E296*G296</f>
        <v>0</v>
      </c>
      <c r="K296" s="19">
        <f t="shared" ref="K296:K297" si="132">J296+I296</f>
        <v>0</v>
      </c>
      <c r="L296" s="32"/>
    </row>
    <row r="297" spans="1:35" s="1" customFormat="1" ht="18.75">
      <c r="A297" s="9" t="str">
        <f>IF(TRIM(F297)&lt;&gt;"",COUNTA($F$4:F297)&amp;"","")</f>
        <v>173</v>
      </c>
      <c r="B297" s="10" t="s">
        <v>35</v>
      </c>
      <c r="C297" s="26"/>
      <c r="D297" s="23" t="s">
        <v>16</v>
      </c>
      <c r="E297" s="12">
        <v>40</v>
      </c>
      <c r="F297" s="13" t="s">
        <v>14</v>
      </c>
      <c r="G297" s="14">
        <v>0</v>
      </c>
      <c r="H297" s="14">
        <v>0</v>
      </c>
      <c r="I297" s="18">
        <f>E297*H297</f>
        <v>0</v>
      </c>
      <c r="J297" s="18">
        <f>E297*G297</f>
        <v>0</v>
      </c>
      <c r="K297" s="19">
        <f t="shared" si="132"/>
        <v>0</v>
      </c>
      <c r="L297" s="32"/>
    </row>
    <row r="298" spans="1:35" s="1" customFormat="1" ht="23.25">
      <c r="A298" s="4"/>
      <c r="B298" s="5"/>
      <c r="C298" s="5"/>
      <c r="D298" s="6" t="s">
        <v>99</v>
      </c>
      <c r="E298" s="7"/>
      <c r="F298" s="5"/>
      <c r="G298" s="8"/>
      <c r="H298" s="8"/>
      <c r="I298" s="8"/>
      <c r="J298" s="8"/>
      <c r="K298" s="17"/>
      <c r="L298" s="32"/>
      <c r="Y298" s="20"/>
      <c r="Z298" s="21"/>
      <c r="AA298" s="21"/>
      <c r="AB298" s="21"/>
      <c r="AC298" s="21"/>
      <c r="AD298" s="21"/>
      <c r="AE298" s="21"/>
      <c r="AF298" s="21"/>
      <c r="AG298" s="21"/>
      <c r="AH298" s="21"/>
      <c r="AI298" s="20"/>
    </row>
    <row r="299" spans="1:35" s="1" customFormat="1" ht="31.5">
      <c r="A299" s="9" t="str">
        <f>IF(TRIM(F299)&lt;&gt;"",COUNTA($F$4:F299)&amp;"","")</f>
        <v>174</v>
      </c>
      <c r="B299" s="10" t="s">
        <v>35</v>
      </c>
      <c r="C299" s="26"/>
      <c r="D299" s="25" t="s">
        <v>15</v>
      </c>
      <c r="E299" s="12">
        <v>15</v>
      </c>
      <c r="F299" s="13" t="s">
        <v>14</v>
      </c>
      <c r="G299" s="14">
        <v>0</v>
      </c>
      <c r="H299" s="14">
        <v>0</v>
      </c>
      <c r="I299" s="18">
        <f>E299*H299</f>
        <v>0</v>
      </c>
      <c r="J299" s="18">
        <f>E299*G299</f>
        <v>0</v>
      </c>
      <c r="K299" s="19">
        <f t="shared" ref="K299:K301" si="133">J299+I299</f>
        <v>0</v>
      </c>
      <c r="L299" s="32"/>
    </row>
    <row r="300" spans="1:35" s="1" customFormat="1" ht="31.5">
      <c r="A300" s="9" t="str">
        <f>IF(TRIM(F300)&lt;&gt;"",COUNTA($F$4:F300)&amp;"","")</f>
        <v>175</v>
      </c>
      <c r="B300" s="10" t="s">
        <v>35</v>
      </c>
      <c r="C300" s="26"/>
      <c r="D300" s="25" t="s">
        <v>51</v>
      </c>
      <c r="E300" s="12">
        <v>5</v>
      </c>
      <c r="F300" s="13" t="s">
        <v>14</v>
      </c>
      <c r="G300" s="14">
        <v>0</v>
      </c>
      <c r="H300" s="14">
        <v>0</v>
      </c>
      <c r="I300" s="18">
        <f>E300*H300</f>
        <v>0</v>
      </c>
      <c r="J300" s="18">
        <f>E300*G300</f>
        <v>0</v>
      </c>
      <c r="K300" s="19">
        <f t="shared" si="133"/>
        <v>0</v>
      </c>
      <c r="L300" s="32"/>
    </row>
    <row r="301" spans="1:35" s="1" customFormat="1" ht="18.75">
      <c r="A301" s="9" t="str">
        <f>IF(TRIM(F301)&lt;&gt;"",COUNTA($F$4:F301)&amp;"","")</f>
        <v>176</v>
      </c>
      <c r="B301" s="10" t="s">
        <v>35</v>
      </c>
      <c r="C301" s="26"/>
      <c r="D301" s="23" t="s">
        <v>16</v>
      </c>
      <c r="E301" s="12">
        <v>20</v>
      </c>
      <c r="F301" s="13" t="s">
        <v>14</v>
      </c>
      <c r="G301" s="14">
        <v>0</v>
      </c>
      <c r="H301" s="14">
        <v>0</v>
      </c>
      <c r="I301" s="18">
        <f>E301*H301</f>
        <v>0</v>
      </c>
      <c r="J301" s="18">
        <f>E301*G301</f>
        <v>0</v>
      </c>
      <c r="K301" s="19">
        <f t="shared" si="133"/>
        <v>0</v>
      </c>
      <c r="L301" s="32"/>
    </row>
    <row r="302" spans="1:35" s="1" customFormat="1" ht="23.25">
      <c r="A302" s="4"/>
      <c r="B302" s="5"/>
      <c r="C302" s="5"/>
      <c r="D302" s="6" t="s">
        <v>109</v>
      </c>
      <c r="E302" s="7"/>
      <c r="F302" s="5"/>
      <c r="G302" s="8"/>
      <c r="H302" s="8"/>
      <c r="I302" s="8"/>
      <c r="J302" s="8"/>
      <c r="K302" s="17"/>
      <c r="L302" s="32"/>
      <c r="Y302" s="20"/>
      <c r="Z302" s="21"/>
      <c r="AA302" s="21"/>
      <c r="AB302" s="21"/>
      <c r="AC302" s="21"/>
      <c r="AD302" s="21"/>
      <c r="AE302" s="21"/>
      <c r="AF302" s="21"/>
      <c r="AG302" s="21"/>
      <c r="AH302" s="21"/>
      <c r="AI302" s="20"/>
    </row>
    <row r="303" spans="1:35" s="1" customFormat="1" ht="31.5">
      <c r="A303" s="9" t="str">
        <f>IF(TRIM(F303)&lt;&gt;"",COUNTA($F$4:F303)&amp;"","")</f>
        <v>177</v>
      </c>
      <c r="B303" s="10" t="s">
        <v>35</v>
      </c>
      <c r="C303" s="26"/>
      <c r="D303" s="25" t="s">
        <v>15</v>
      </c>
      <c r="E303" s="12">
        <v>4</v>
      </c>
      <c r="F303" s="13" t="s">
        <v>14</v>
      </c>
      <c r="G303" s="14">
        <v>0</v>
      </c>
      <c r="H303" s="14">
        <v>0</v>
      </c>
      <c r="I303" s="18">
        <f>E303*H303</f>
        <v>0</v>
      </c>
      <c r="J303" s="18">
        <f>E303*G303</f>
        <v>0</v>
      </c>
      <c r="K303" s="19">
        <f t="shared" ref="K303:K304" si="134">J303+I303</f>
        <v>0</v>
      </c>
      <c r="L303" s="32"/>
    </row>
    <row r="304" spans="1:35" s="1" customFormat="1" ht="18.75">
      <c r="A304" s="9" t="str">
        <f>IF(TRIM(F304)&lt;&gt;"",COUNTA($F$4:F304)&amp;"","")</f>
        <v>178</v>
      </c>
      <c r="B304" s="10" t="s">
        <v>35</v>
      </c>
      <c r="C304" s="26"/>
      <c r="D304" s="23" t="s">
        <v>16</v>
      </c>
      <c r="E304" s="12">
        <v>4</v>
      </c>
      <c r="F304" s="13" t="s">
        <v>14</v>
      </c>
      <c r="G304" s="14">
        <v>0</v>
      </c>
      <c r="H304" s="14">
        <v>0</v>
      </c>
      <c r="I304" s="18">
        <f>E304*H304</f>
        <v>0</v>
      </c>
      <c r="J304" s="18">
        <f>E304*G304</f>
        <v>0</v>
      </c>
      <c r="K304" s="19">
        <f t="shared" si="134"/>
        <v>0</v>
      </c>
      <c r="L304" s="32"/>
    </row>
    <row r="305" spans="1:35" s="1" customFormat="1" ht="23.25">
      <c r="A305" s="4"/>
      <c r="B305" s="5"/>
      <c r="C305" s="5"/>
      <c r="D305" s="6" t="s">
        <v>100</v>
      </c>
      <c r="E305" s="7"/>
      <c r="F305" s="5"/>
      <c r="G305" s="8"/>
      <c r="H305" s="8"/>
      <c r="I305" s="8"/>
      <c r="J305" s="8"/>
      <c r="K305" s="17"/>
      <c r="L305" s="32"/>
      <c r="Y305" s="20"/>
      <c r="Z305" s="21"/>
      <c r="AA305" s="21"/>
      <c r="AB305" s="21"/>
      <c r="AC305" s="21"/>
      <c r="AD305" s="21"/>
      <c r="AE305" s="21"/>
      <c r="AF305" s="21"/>
      <c r="AG305" s="21"/>
      <c r="AH305" s="21"/>
      <c r="AI305" s="20"/>
    </row>
    <row r="306" spans="1:35" s="1" customFormat="1" ht="31.5">
      <c r="A306" s="9" t="str">
        <f>IF(TRIM(F306)&lt;&gt;"",COUNTA($F$4:F306)&amp;"","")</f>
        <v>179</v>
      </c>
      <c r="B306" s="10" t="s">
        <v>35</v>
      </c>
      <c r="C306" s="26"/>
      <c r="D306" s="25" t="s">
        <v>15</v>
      </c>
      <c r="E306" s="12">
        <v>20</v>
      </c>
      <c r="F306" s="13" t="s">
        <v>14</v>
      </c>
      <c r="G306" s="14">
        <v>0</v>
      </c>
      <c r="H306" s="14">
        <v>0</v>
      </c>
      <c r="I306" s="18">
        <f>E306*H306</f>
        <v>0</v>
      </c>
      <c r="J306" s="18">
        <f>E306*G306</f>
        <v>0</v>
      </c>
      <c r="K306" s="19">
        <f t="shared" ref="K306:K307" si="135">J306+I306</f>
        <v>0</v>
      </c>
      <c r="L306" s="32"/>
    </row>
    <row r="307" spans="1:35" s="1" customFormat="1" ht="18.75">
      <c r="A307" s="9" t="str">
        <f>IF(TRIM(F307)&lt;&gt;"",COUNTA($F$4:F307)&amp;"","")</f>
        <v>180</v>
      </c>
      <c r="B307" s="10" t="s">
        <v>35</v>
      </c>
      <c r="C307" s="26"/>
      <c r="D307" s="23" t="s">
        <v>16</v>
      </c>
      <c r="E307" s="12">
        <v>20</v>
      </c>
      <c r="F307" s="13" t="s">
        <v>14</v>
      </c>
      <c r="G307" s="14">
        <v>0</v>
      </c>
      <c r="H307" s="14">
        <v>0</v>
      </c>
      <c r="I307" s="18">
        <f>E307*H307</f>
        <v>0</v>
      </c>
      <c r="J307" s="18">
        <f>E307*G307</f>
        <v>0</v>
      </c>
      <c r="K307" s="19">
        <f t="shared" si="135"/>
        <v>0</v>
      </c>
      <c r="L307" s="32"/>
    </row>
    <row r="308" spans="1:35" s="1" customFormat="1" ht="23.25">
      <c r="A308" s="4"/>
      <c r="B308" s="5"/>
      <c r="C308" s="5"/>
      <c r="D308" s="6" t="s">
        <v>101</v>
      </c>
      <c r="E308" s="7"/>
      <c r="F308" s="5"/>
      <c r="G308" s="8"/>
      <c r="H308" s="8"/>
      <c r="I308" s="8"/>
      <c r="J308" s="8"/>
      <c r="K308" s="17"/>
      <c r="L308" s="32"/>
      <c r="Y308" s="20"/>
      <c r="Z308" s="21"/>
      <c r="AA308" s="21"/>
      <c r="AB308" s="21"/>
      <c r="AC308" s="21"/>
      <c r="AD308" s="21"/>
      <c r="AE308" s="21"/>
      <c r="AF308" s="21"/>
      <c r="AG308" s="21"/>
      <c r="AH308" s="21"/>
      <c r="AI308" s="20"/>
    </row>
    <row r="309" spans="1:35" s="1" customFormat="1" ht="31.5">
      <c r="A309" s="9" t="str">
        <f>IF(TRIM(F309)&lt;&gt;"",COUNTA($F$4:F309)&amp;"","")</f>
        <v>181</v>
      </c>
      <c r="B309" s="10" t="s">
        <v>35</v>
      </c>
      <c r="C309" s="26"/>
      <c r="D309" s="25" t="s">
        <v>15</v>
      </c>
      <c r="E309" s="12">
        <v>20</v>
      </c>
      <c r="F309" s="13" t="s">
        <v>14</v>
      </c>
      <c r="G309" s="14">
        <v>0</v>
      </c>
      <c r="H309" s="14">
        <v>0</v>
      </c>
      <c r="I309" s="18">
        <f>E309*H309</f>
        <v>0</v>
      </c>
      <c r="J309" s="18">
        <f>E309*G309</f>
        <v>0</v>
      </c>
      <c r="K309" s="19">
        <f t="shared" ref="K309:K310" si="136">J309+I309</f>
        <v>0</v>
      </c>
      <c r="L309" s="32"/>
    </row>
    <row r="310" spans="1:35" s="1" customFormat="1" ht="18.75">
      <c r="A310" s="9" t="str">
        <f>IF(TRIM(F310)&lt;&gt;"",COUNTA($F$4:F310)&amp;"","")</f>
        <v>182</v>
      </c>
      <c r="B310" s="10" t="s">
        <v>35</v>
      </c>
      <c r="C310" s="26"/>
      <c r="D310" s="23" t="s">
        <v>16</v>
      </c>
      <c r="E310" s="12">
        <v>20</v>
      </c>
      <c r="F310" s="13" t="s">
        <v>14</v>
      </c>
      <c r="G310" s="14">
        <v>0</v>
      </c>
      <c r="H310" s="14">
        <v>0</v>
      </c>
      <c r="I310" s="18">
        <f>E310*H310</f>
        <v>0</v>
      </c>
      <c r="J310" s="18">
        <f>E310*G310</f>
        <v>0</v>
      </c>
      <c r="K310" s="19">
        <f t="shared" si="136"/>
        <v>0</v>
      </c>
      <c r="L310" s="32"/>
    </row>
    <row r="311" spans="1:35" s="1" customFormat="1" ht="23.25">
      <c r="A311" s="4"/>
      <c r="B311" s="5"/>
      <c r="C311" s="5"/>
      <c r="D311" s="6" t="s">
        <v>96</v>
      </c>
      <c r="E311" s="7"/>
      <c r="F311" s="5"/>
      <c r="G311" s="8"/>
      <c r="H311" s="8"/>
      <c r="I311" s="8"/>
      <c r="J311" s="8"/>
      <c r="K311" s="17"/>
      <c r="L311" s="32"/>
      <c r="Y311" s="20"/>
      <c r="Z311" s="21"/>
      <c r="AA311" s="21"/>
      <c r="AB311" s="21"/>
      <c r="AC311" s="21"/>
      <c r="AD311" s="21"/>
      <c r="AE311" s="21"/>
      <c r="AF311" s="21"/>
      <c r="AG311" s="21"/>
      <c r="AH311" s="21"/>
      <c r="AI311" s="20"/>
    </row>
    <row r="312" spans="1:35" s="1" customFormat="1" ht="31.5">
      <c r="A312" s="9" t="str">
        <f>IF(TRIM(F312)&lt;&gt;"",COUNTA($F$4:F312)&amp;"","")</f>
        <v>183</v>
      </c>
      <c r="B312" s="10" t="s">
        <v>35</v>
      </c>
      <c r="C312" s="26"/>
      <c r="D312" s="25" t="s">
        <v>15</v>
      </c>
      <c r="E312" s="12">
        <v>15</v>
      </c>
      <c r="F312" s="13" t="s">
        <v>14</v>
      </c>
      <c r="G312" s="14">
        <v>0</v>
      </c>
      <c r="H312" s="14">
        <v>0</v>
      </c>
      <c r="I312" s="18">
        <f>E312*H312</f>
        <v>0</v>
      </c>
      <c r="J312" s="18">
        <f>E312*G312</f>
        <v>0</v>
      </c>
      <c r="K312" s="19">
        <f t="shared" ref="K312:K315" si="137">J312+I312</f>
        <v>0</v>
      </c>
      <c r="L312" s="32"/>
    </row>
    <row r="313" spans="1:35" s="1" customFormat="1" ht="31.5">
      <c r="A313" s="9" t="str">
        <f>IF(TRIM(F313)&lt;&gt;"",COUNTA($F$4:F313)&amp;"","")</f>
        <v>184</v>
      </c>
      <c r="B313" s="10" t="s">
        <v>35</v>
      </c>
      <c r="C313" s="26"/>
      <c r="D313" s="25" t="s">
        <v>51</v>
      </c>
      <c r="E313" s="12">
        <v>5</v>
      </c>
      <c r="F313" s="13" t="s">
        <v>14</v>
      </c>
      <c r="G313" s="14">
        <v>0</v>
      </c>
      <c r="H313" s="14">
        <v>0</v>
      </c>
      <c r="I313" s="18">
        <f>E313*H313</f>
        <v>0</v>
      </c>
      <c r="J313" s="18">
        <f>E313*G313</f>
        <v>0</v>
      </c>
      <c r="K313" s="19">
        <f t="shared" si="137"/>
        <v>0</v>
      </c>
      <c r="L313" s="32"/>
    </row>
    <row r="314" spans="1:35" s="1" customFormat="1" ht="31.5">
      <c r="A314" s="9" t="str">
        <f>IF(TRIM(F314)&lt;&gt;"",COUNTA($F$4:F314)&amp;"","")</f>
        <v>185</v>
      </c>
      <c r="B314" s="10" t="s">
        <v>35</v>
      </c>
      <c r="C314" s="26"/>
      <c r="D314" s="25" t="s">
        <v>49</v>
      </c>
      <c r="E314" s="12">
        <v>5</v>
      </c>
      <c r="F314" s="13" t="s">
        <v>14</v>
      </c>
      <c r="G314" s="14">
        <v>0</v>
      </c>
      <c r="H314" s="14">
        <v>0</v>
      </c>
      <c r="I314" s="18">
        <f>E314*H314</f>
        <v>0</v>
      </c>
      <c r="J314" s="18">
        <f>E314*G314</f>
        <v>0</v>
      </c>
      <c r="K314" s="19">
        <f t="shared" si="137"/>
        <v>0</v>
      </c>
      <c r="L314" s="32"/>
    </row>
    <row r="315" spans="1:35" s="1" customFormat="1" ht="18.75">
      <c r="A315" s="9" t="str">
        <f>IF(TRIM(F315)&lt;&gt;"",COUNTA($F$4:F315)&amp;"","")</f>
        <v>186</v>
      </c>
      <c r="B315" s="10" t="s">
        <v>35</v>
      </c>
      <c r="C315" s="11"/>
      <c r="D315" s="23" t="s">
        <v>16</v>
      </c>
      <c r="E315" s="12">
        <v>25</v>
      </c>
      <c r="F315" s="13" t="s">
        <v>14</v>
      </c>
      <c r="G315" s="14">
        <v>0</v>
      </c>
      <c r="H315" s="14">
        <v>0</v>
      </c>
      <c r="I315" s="18">
        <f t="shared" ref="I315" si="138">E315*H315</f>
        <v>0</v>
      </c>
      <c r="J315" s="18">
        <f t="shared" ref="J315" si="139">E315*G315</f>
        <v>0</v>
      </c>
      <c r="K315" s="19">
        <f t="shared" si="137"/>
        <v>0</v>
      </c>
      <c r="L315" s="32"/>
      <c r="Y315" s="20"/>
      <c r="Z315" s="21"/>
      <c r="AA315" s="21"/>
      <c r="AB315" s="21"/>
      <c r="AC315" s="21"/>
      <c r="AD315" s="21"/>
      <c r="AE315" s="21"/>
      <c r="AF315" s="21"/>
      <c r="AG315" s="21"/>
      <c r="AH315" s="21"/>
      <c r="AI315" s="20"/>
    </row>
    <row r="316" spans="1:35" s="1" customFormat="1" ht="23.25">
      <c r="A316" s="36"/>
      <c r="B316" s="37"/>
      <c r="C316" s="37"/>
      <c r="D316" s="38" t="s">
        <v>74</v>
      </c>
      <c r="E316" s="39"/>
      <c r="F316" s="37"/>
      <c r="G316" s="40"/>
      <c r="H316" s="40"/>
      <c r="I316" s="40"/>
      <c r="J316" s="40"/>
      <c r="K316" s="41">
        <f>SUM(K232:K315)</f>
        <v>0</v>
      </c>
      <c r="L316" s="33"/>
    </row>
    <row r="317" spans="1:35" s="1" customFormat="1" ht="23.25">
      <c r="A317" s="36"/>
      <c r="B317" s="37"/>
      <c r="C317" s="37"/>
      <c r="D317" s="38" t="s">
        <v>32</v>
      </c>
      <c r="E317" s="39"/>
      <c r="F317" s="37"/>
      <c r="G317" s="40"/>
      <c r="H317" s="40"/>
      <c r="I317" s="40"/>
      <c r="J317" s="40"/>
      <c r="K317" s="41"/>
      <c r="L317" s="33"/>
    </row>
    <row r="318" spans="1:35" s="1" customFormat="1" ht="23.25">
      <c r="A318" s="4"/>
      <c r="B318" s="5"/>
      <c r="C318" s="5"/>
      <c r="D318" s="6" t="s">
        <v>88</v>
      </c>
      <c r="E318" s="7"/>
      <c r="F318" s="5"/>
      <c r="G318" s="8"/>
      <c r="H318" s="8"/>
      <c r="I318" s="8"/>
      <c r="J318" s="8"/>
      <c r="K318" s="17"/>
      <c r="L318" s="32"/>
      <c r="Y318" s="20"/>
      <c r="Z318" s="21"/>
      <c r="AA318" s="21"/>
      <c r="AB318" s="21"/>
      <c r="AC318" s="21"/>
      <c r="AD318" s="21"/>
      <c r="AE318" s="21"/>
      <c r="AF318" s="21"/>
      <c r="AG318" s="21"/>
      <c r="AH318" s="21"/>
      <c r="AI318" s="20"/>
    </row>
    <row r="319" spans="1:35" s="1" customFormat="1" ht="18.75">
      <c r="A319" s="9" t="str">
        <f>IF(TRIM(F319)&lt;&gt;"",COUNTA($F$4:F319)&amp;"","")</f>
        <v>187</v>
      </c>
      <c r="B319" s="10" t="s">
        <v>35</v>
      </c>
      <c r="C319" s="26"/>
      <c r="D319" s="25" t="s">
        <v>17</v>
      </c>
      <c r="E319" s="12">
        <v>1520</v>
      </c>
      <c r="F319" s="13" t="s">
        <v>9</v>
      </c>
      <c r="G319" s="14">
        <v>0</v>
      </c>
      <c r="H319" s="14">
        <v>0</v>
      </c>
      <c r="I319" s="18">
        <f>E319*H319</f>
        <v>0</v>
      </c>
      <c r="J319" s="18">
        <f>E319*G319</f>
        <v>0</v>
      </c>
      <c r="K319" s="19">
        <f>J319+I319</f>
        <v>0</v>
      </c>
      <c r="L319" s="32"/>
    </row>
    <row r="320" spans="1:35" s="1" customFormat="1" ht="23.25">
      <c r="A320" s="4"/>
      <c r="B320" s="5"/>
      <c r="C320" s="5"/>
      <c r="D320" s="6" t="s">
        <v>89</v>
      </c>
      <c r="E320" s="7"/>
      <c r="F320" s="5"/>
      <c r="G320" s="8"/>
      <c r="H320" s="8"/>
      <c r="I320" s="8"/>
      <c r="J320" s="8"/>
      <c r="K320" s="17"/>
      <c r="L320" s="32"/>
      <c r="Y320" s="20"/>
      <c r="Z320" s="21"/>
      <c r="AA320" s="21"/>
      <c r="AB320" s="21"/>
      <c r="AC320" s="21"/>
      <c r="AD320" s="21"/>
      <c r="AE320" s="21"/>
      <c r="AF320" s="21"/>
      <c r="AG320" s="21"/>
      <c r="AH320" s="21"/>
      <c r="AI320" s="20"/>
    </row>
    <row r="321" spans="1:35" s="1" customFormat="1" ht="18.75">
      <c r="A321" s="9" t="str">
        <f>IF(TRIM(F321)&lt;&gt;"",COUNTA($F$4:F321)&amp;"","")</f>
        <v>188</v>
      </c>
      <c r="B321" s="10" t="s">
        <v>35</v>
      </c>
      <c r="C321" s="26"/>
      <c r="D321" s="25" t="s">
        <v>17</v>
      </c>
      <c r="E321" s="12">
        <v>1380</v>
      </c>
      <c r="F321" s="13" t="s">
        <v>9</v>
      </c>
      <c r="G321" s="14">
        <v>0</v>
      </c>
      <c r="H321" s="14">
        <v>0</v>
      </c>
      <c r="I321" s="18">
        <f>E321*H321</f>
        <v>0</v>
      </c>
      <c r="J321" s="18">
        <f>E321*G321</f>
        <v>0</v>
      </c>
      <c r="K321" s="19">
        <f>J321+I321</f>
        <v>0</v>
      </c>
      <c r="L321" s="32"/>
    </row>
    <row r="322" spans="1:35" s="1" customFormat="1" ht="23.25">
      <c r="A322" s="4"/>
      <c r="B322" s="5"/>
      <c r="C322" s="5"/>
      <c r="D322" s="6" t="s">
        <v>90</v>
      </c>
      <c r="E322" s="7"/>
      <c r="F322" s="5"/>
      <c r="G322" s="8"/>
      <c r="H322" s="8"/>
      <c r="I322" s="8"/>
      <c r="J322" s="8"/>
      <c r="K322" s="17"/>
      <c r="L322" s="32"/>
      <c r="Y322" s="20"/>
      <c r="Z322" s="21"/>
      <c r="AA322" s="21"/>
      <c r="AB322" s="21"/>
      <c r="AC322" s="21"/>
      <c r="AD322" s="21"/>
      <c r="AE322" s="21"/>
      <c r="AF322" s="21"/>
      <c r="AG322" s="21"/>
      <c r="AH322" s="21"/>
      <c r="AI322" s="20"/>
    </row>
    <row r="323" spans="1:35" s="1" customFormat="1" ht="18.75">
      <c r="A323" s="9" t="str">
        <f>IF(TRIM(F323)&lt;&gt;"",COUNTA($F$4:F323)&amp;"","")</f>
        <v>189</v>
      </c>
      <c r="B323" s="10" t="s">
        <v>35</v>
      </c>
      <c r="C323" s="26"/>
      <c r="D323" s="25" t="s">
        <v>17</v>
      </c>
      <c r="E323" s="12">
        <v>1540</v>
      </c>
      <c r="F323" s="13" t="s">
        <v>9</v>
      </c>
      <c r="G323" s="14">
        <v>0</v>
      </c>
      <c r="H323" s="14">
        <v>0</v>
      </c>
      <c r="I323" s="18">
        <f>E323*H323</f>
        <v>0</v>
      </c>
      <c r="J323" s="18">
        <f>E323*G323</f>
        <v>0</v>
      </c>
      <c r="K323" s="19">
        <f>J323+I323</f>
        <v>0</v>
      </c>
      <c r="L323" s="32"/>
    </row>
    <row r="324" spans="1:35" s="1" customFormat="1" ht="23.25">
      <c r="A324" s="4"/>
      <c r="B324" s="5"/>
      <c r="C324" s="5"/>
      <c r="D324" s="6" t="s">
        <v>110</v>
      </c>
      <c r="E324" s="7"/>
      <c r="F324" s="5"/>
      <c r="G324" s="8"/>
      <c r="H324" s="8"/>
      <c r="I324" s="8"/>
      <c r="J324" s="8"/>
      <c r="K324" s="17"/>
      <c r="L324" s="32"/>
      <c r="Y324" s="20"/>
      <c r="Z324" s="21"/>
      <c r="AA324" s="21"/>
      <c r="AB324" s="21"/>
      <c r="AC324" s="21"/>
      <c r="AD324" s="21"/>
      <c r="AE324" s="21"/>
      <c r="AF324" s="21"/>
      <c r="AG324" s="21"/>
      <c r="AH324" s="21"/>
      <c r="AI324" s="20"/>
    </row>
    <row r="325" spans="1:35" s="1" customFormat="1" ht="18.75">
      <c r="A325" s="9" t="str">
        <f>IF(TRIM(F325)&lt;&gt;"",COUNTA($F$4:F325)&amp;"","")</f>
        <v>190</v>
      </c>
      <c r="B325" s="10" t="s">
        <v>35</v>
      </c>
      <c r="C325" s="26"/>
      <c r="D325" s="25" t="s">
        <v>17</v>
      </c>
      <c r="E325" s="12">
        <v>680</v>
      </c>
      <c r="F325" s="13" t="s">
        <v>9</v>
      </c>
      <c r="G325" s="14">
        <v>0</v>
      </c>
      <c r="H325" s="14">
        <v>0</v>
      </c>
      <c r="I325" s="18">
        <f>E325*H325</f>
        <v>0</v>
      </c>
      <c r="J325" s="18">
        <f>E325*G325</f>
        <v>0</v>
      </c>
      <c r="K325" s="19">
        <f>J325+I325</f>
        <v>0</v>
      </c>
      <c r="L325" s="32"/>
    </row>
    <row r="326" spans="1:35" s="1" customFormat="1" ht="23.25">
      <c r="A326" s="4"/>
      <c r="B326" s="5"/>
      <c r="C326" s="5"/>
      <c r="D326" s="6" t="s">
        <v>105</v>
      </c>
      <c r="E326" s="7"/>
      <c r="F326" s="5"/>
      <c r="G326" s="8"/>
      <c r="H326" s="8"/>
      <c r="I326" s="8"/>
      <c r="J326" s="8"/>
      <c r="K326" s="17"/>
      <c r="L326" s="32"/>
      <c r="Y326" s="20"/>
      <c r="Z326" s="21"/>
      <c r="AA326" s="21"/>
      <c r="AB326" s="21"/>
      <c r="AC326" s="21"/>
      <c r="AD326" s="21"/>
      <c r="AE326" s="21"/>
      <c r="AF326" s="21"/>
      <c r="AG326" s="21"/>
      <c r="AH326" s="21"/>
      <c r="AI326" s="20"/>
    </row>
    <row r="327" spans="1:35" s="1" customFormat="1" ht="18.75">
      <c r="A327" s="9" t="str">
        <f>IF(TRIM(F327)&lt;&gt;"",COUNTA($F$4:F327)&amp;"","")</f>
        <v>191</v>
      </c>
      <c r="B327" s="10" t="s">
        <v>35</v>
      </c>
      <c r="C327" s="26"/>
      <c r="D327" s="25" t="s">
        <v>17</v>
      </c>
      <c r="E327" s="12">
        <v>276</v>
      </c>
      <c r="F327" s="13" t="s">
        <v>9</v>
      </c>
      <c r="G327" s="14">
        <v>0</v>
      </c>
      <c r="H327" s="14">
        <v>0</v>
      </c>
      <c r="I327" s="18">
        <f>E327*H327</f>
        <v>0</v>
      </c>
      <c r="J327" s="18">
        <f>E327*G327</f>
        <v>0</v>
      </c>
      <c r="K327" s="19">
        <f>J327+I327</f>
        <v>0</v>
      </c>
      <c r="L327" s="32"/>
    </row>
    <row r="328" spans="1:35" s="1" customFormat="1" ht="23.25">
      <c r="A328" s="4"/>
      <c r="B328" s="5"/>
      <c r="C328" s="5"/>
      <c r="D328" s="6" t="s">
        <v>106</v>
      </c>
      <c r="E328" s="7"/>
      <c r="F328" s="5"/>
      <c r="G328" s="8"/>
      <c r="H328" s="8"/>
      <c r="I328" s="8"/>
      <c r="J328" s="8"/>
      <c r="K328" s="17"/>
      <c r="L328" s="32"/>
      <c r="Y328" s="20"/>
      <c r="Z328" s="21"/>
      <c r="AA328" s="21"/>
      <c r="AB328" s="21"/>
      <c r="AC328" s="21"/>
      <c r="AD328" s="21"/>
      <c r="AE328" s="21"/>
      <c r="AF328" s="21"/>
      <c r="AG328" s="21"/>
      <c r="AH328" s="21"/>
      <c r="AI328" s="20"/>
    </row>
    <row r="329" spans="1:35" s="1" customFormat="1" ht="18.75">
      <c r="A329" s="9" t="str">
        <f>IF(TRIM(F329)&lt;&gt;"",COUNTA($F$4:F329)&amp;"","")</f>
        <v>192</v>
      </c>
      <c r="B329" s="10" t="s">
        <v>35</v>
      </c>
      <c r="C329" s="26"/>
      <c r="D329" s="25" t="s">
        <v>17</v>
      </c>
      <c r="E329" s="12">
        <v>276</v>
      </c>
      <c r="F329" s="13" t="s">
        <v>9</v>
      </c>
      <c r="G329" s="14">
        <v>0</v>
      </c>
      <c r="H329" s="14">
        <v>0</v>
      </c>
      <c r="I329" s="18">
        <f>E329*H329</f>
        <v>0</v>
      </c>
      <c r="J329" s="18">
        <f>E329*G329</f>
        <v>0</v>
      </c>
      <c r="K329" s="19">
        <f>J329+I329</f>
        <v>0</v>
      </c>
      <c r="L329" s="32"/>
    </row>
    <row r="330" spans="1:35" s="1" customFormat="1" ht="23.25">
      <c r="A330" s="4"/>
      <c r="B330" s="5"/>
      <c r="C330" s="5"/>
      <c r="D330" s="6" t="s">
        <v>107</v>
      </c>
      <c r="E330" s="7"/>
      <c r="F330" s="5"/>
      <c r="G330" s="8"/>
      <c r="H330" s="8"/>
      <c r="I330" s="8"/>
      <c r="J330" s="8"/>
      <c r="K330" s="17"/>
      <c r="L330" s="32"/>
      <c r="Y330" s="20"/>
      <c r="Z330" s="21"/>
      <c r="AA330" s="21"/>
      <c r="AB330" s="21"/>
      <c r="AC330" s="21"/>
      <c r="AD330" s="21"/>
      <c r="AE330" s="21"/>
      <c r="AF330" s="21"/>
      <c r="AG330" s="21"/>
      <c r="AH330" s="21"/>
      <c r="AI330" s="20"/>
    </row>
    <row r="331" spans="1:35" s="1" customFormat="1" ht="18.75">
      <c r="A331" s="9" t="str">
        <f>IF(TRIM(F331)&lt;&gt;"",COUNTA($F$4:F331)&amp;"","")</f>
        <v>193</v>
      </c>
      <c r="B331" s="10" t="s">
        <v>35</v>
      </c>
      <c r="C331" s="26"/>
      <c r="D331" s="25" t="s">
        <v>17</v>
      </c>
      <c r="E331" s="12">
        <v>206</v>
      </c>
      <c r="F331" s="13" t="s">
        <v>9</v>
      </c>
      <c r="G331" s="14">
        <v>0</v>
      </c>
      <c r="H331" s="14">
        <v>0</v>
      </c>
      <c r="I331" s="18">
        <f>E331*H331</f>
        <v>0</v>
      </c>
      <c r="J331" s="18">
        <f>E331*G331</f>
        <v>0</v>
      </c>
      <c r="K331" s="19">
        <f>J331+I331</f>
        <v>0</v>
      </c>
      <c r="L331" s="32"/>
    </row>
    <row r="332" spans="1:35" s="1" customFormat="1" ht="23.25">
      <c r="A332" s="4"/>
      <c r="B332" s="5"/>
      <c r="C332" s="5"/>
      <c r="D332" s="6" t="s">
        <v>91</v>
      </c>
      <c r="E332" s="7"/>
      <c r="F332" s="5"/>
      <c r="G332" s="8"/>
      <c r="H332" s="8"/>
      <c r="I332" s="8"/>
      <c r="J332" s="8"/>
      <c r="K332" s="17"/>
      <c r="L332" s="32"/>
      <c r="Y332" s="20"/>
      <c r="Z332" s="21"/>
      <c r="AA332" s="21"/>
      <c r="AB332" s="21"/>
      <c r="AC332" s="21"/>
      <c r="AD332" s="21"/>
      <c r="AE332" s="21"/>
      <c r="AF332" s="21"/>
      <c r="AG332" s="21"/>
      <c r="AH332" s="21"/>
      <c r="AI332" s="20"/>
    </row>
    <row r="333" spans="1:35" s="1" customFormat="1" ht="18.75">
      <c r="A333" s="9" t="str">
        <f>IF(TRIM(F333)&lt;&gt;"",COUNTA($F$4:F333)&amp;"","")</f>
        <v>194</v>
      </c>
      <c r="B333" s="10" t="s">
        <v>35</v>
      </c>
      <c r="C333" s="26"/>
      <c r="D333" s="25" t="s">
        <v>17</v>
      </c>
      <c r="E333" s="12">
        <v>1030</v>
      </c>
      <c r="F333" s="13" t="s">
        <v>9</v>
      </c>
      <c r="G333" s="14">
        <v>0</v>
      </c>
      <c r="H333" s="14">
        <v>0</v>
      </c>
      <c r="I333" s="18">
        <f>E333*H333</f>
        <v>0</v>
      </c>
      <c r="J333" s="18">
        <f>E333*G333</f>
        <v>0</v>
      </c>
      <c r="K333" s="19">
        <f>J333+I333</f>
        <v>0</v>
      </c>
      <c r="L333" s="32"/>
    </row>
    <row r="334" spans="1:35" s="1" customFormat="1" ht="23.25">
      <c r="A334" s="4"/>
      <c r="B334" s="5"/>
      <c r="C334" s="5"/>
      <c r="D334" s="6" t="s">
        <v>92</v>
      </c>
      <c r="E334" s="7"/>
      <c r="F334" s="5"/>
      <c r="G334" s="8"/>
      <c r="H334" s="8"/>
      <c r="I334" s="8"/>
      <c r="J334" s="8"/>
      <c r="K334" s="17"/>
      <c r="L334" s="32"/>
      <c r="Y334" s="20"/>
      <c r="Z334" s="21"/>
      <c r="AA334" s="21"/>
      <c r="AB334" s="21"/>
      <c r="AC334" s="21"/>
      <c r="AD334" s="21"/>
      <c r="AE334" s="21"/>
      <c r="AF334" s="21"/>
      <c r="AG334" s="21"/>
      <c r="AH334" s="21"/>
      <c r="AI334" s="20"/>
    </row>
    <row r="335" spans="1:35" s="1" customFormat="1" ht="18.75">
      <c r="A335" s="9" t="str">
        <f>IF(TRIM(F335)&lt;&gt;"",COUNTA($F$4:F335)&amp;"","")</f>
        <v>195</v>
      </c>
      <c r="B335" s="10" t="s">
        <v>35</v>
      </c>
      <c r="C335" s="26"/>
      <c r="D335" s="25" t="s">
        <v>17</v>
      </c>
      <c r="E335" s="12">
        <v>1020</v>
      </c>
      <c r="F335" s="13" t="s">
        <v>9</v>
      </c>
      <c r="G335" s="14">
        <v>0</v>
      </c>
      <c r="H335" s="14">
        <v>0</v>
      </c>
      <c r="I335" s="18">
        <f>E335*H335</f>
        <v>0</v>
      </c>
      <c r="J335" s="18">
        <f>E335*G335</f>
        <v>0</v>
      </c>
      <c r="K335" s="19">
        <f>J335+I335</f>
        <v>0</v>
      </c>
      <c r="L335" s="32"/>
    </row>
    <row r="336" spans="1:35" s="1" customFormat="1" ht="23.25">
      <c r="A336" s="4"/>
      <c r="B336" s="5"/>
      <c r="C336" s="5"/>
      <c r="D336" s="6" t="s">
        <v>93</v>
      </c>
      <c r="E336" s="7"/>
      <c r="F336" s="5"/>
      <c r="G336" s="8"/>
      <c r="H336" s="8"/>
      <c r="I336" s="8"/>
      <c r="J336" s="8"/>
      <c r="K336" s="17"/>
      <c r="L336" s="32"/>
      <c r="Y336" s="20"/>
      <c r="Z336" s="21"/>
      <c r="AA336" s="21"/>
      <c r="AB336" s="21"/>
      <c r="AC336" s="21"/>
      <c r="AD336" s="21"/>
      <c r="AE336" s="21"/>
      <c r="AF336" s="21"/>
      <c r="AG336" s="21"/>
      <c r="AH336" s="21"/>
      <c r="AI336" s="20"/>
    </row>
    <row r="337" spans="1:35" s="1" customFormat="1" ht="18.75">
      <c r="A337" s="9" t="str">
        <f>IF(TRIM(F337)&lt;&gt;"",COUNTA($F$4:F337)&amp;"","")</f>
        <v>196</v>
      </c>
      <c r="B337" s="10" t="s">
        <v>35</v>
      </c>
      <c r="C337" s="26"/>
      <c r="D337" s="25" t="s">
        <v>17</v>
      </c>
      <c r="E337" s="12">
        <v>1190</v>
      </c>
      <c r="F337" s="13" t="s">
        <v>9</v>
      </c>
      <c r="G337" s="14">
        <v>0</v>
      </c>
      <c r="H337" s="14">
        <v>0</v>
      </c>
      <c r="I337" s="18">
        <f>E337*H337</f>
        <v>0</v>
      </c>
      <c r="J337" s="18">
        <f>E337*G337</f>
        <v>0</v>
      </c>
      <c r="K337" s="19">
        <f>J337+I337</f>
        <v>0</v>
      </c>
      <c r="L337" s="32"/>
    </row>
    <row r="338" spans="1:35" s="1" customFormat="1" ht="23.25">
      <c r="A338" s="4"/>
      <c r="B338" s="5"/>
      <c r="C338" s="5"/>
      <c r="D338" s="6" t="s">
        <v>94</v>
      </c>
      <c r="E338" s="7"/>
      <c r="F338" s="5"/>
      <c r="G338" s="8"/>
      <c r="H338" s="8"/>
      <c r="I338" s="8"/>
      <c r="J338" s="8"/>
      <c r="K338" s="17"/>
      <c r="L338" s="32"/>
      <c r="Y338" s="20"/>
      <c r="Z338" s="21"/>
      <c r="AA338" s="21"/>
      <c r="AB338" s="21"/>
      <c r="AC338" s="21"/>
      <c r="AD338" s="21"/>
      <c r="AE338" s="21"/>
      <c r="AF338" s="21"/>
      <c r="AG338" s="21"/>
      <c r="AH338" s="21"/>
      <c r="AI338" s="20"/>
    </row>
    <row r="339" spans="1:35" s="1" customFormat="1" ht="18.75">
      <c r="A339" s="9" t="str">
        <f>IF(TRIM(F339)&lt;&gt;"",COUNTA($F$4:F339)&amp;"","")</f>
        <v>197</v>
      </c>
      <c r="B339" s="10" t="s">
        <v>35</v>
      </c>
      <c r="C339" s="26"/>
      <c r="D339" s="25" t="s">
        <v>17</v>
      </c>
      <c r="E339" s="12">
        <v>350</v>
      </c>
      <c r="F339" s="13" t="s">
        <v>9</v>
      </c>
      <c r="G339" s="14">
        <v>0</v>
      </c>
      <c r="H339" s="14">
        <v>0</v>
      </c>
      <c r="I339" s="18">
        <f>E339*H339</f>
        <v>0</v>
      </c>
      <c r="J339" s="18">
        <f>E339*G339</f>
        <v>0</v>
      </c>
      <c r="K339" s="19">
        <f>J339+I339</f>
        <v>0</v>
      </c>
      <c r="L339" s="32"/>
    </row>
    <row r="340" spans="1:35" s="1" customFormat="1" ht="23.25">
      <c r="A340" s="4"/>
      <c r="B340" s="5"/>
      <c r="C340" s="5"/>
      <c r="D340" s="6" t="s">
        <v>108</v>
      </c>
      <c r="E340" s="7"/>
      <c r="F340" s="5"/>
      <c r="G340" s="8"/>
      <c r="H340" s="8"/>
      <c r="I340" s="8"/>
      <c r="J340" s="8"/>
      <c r="K340" s="17"/>
      <c r="L340" s="32"/>
      <c r="Y340" s="20"/>
      <c r="Z340" s="21"/>
      <c r="AA340" s="21"/>
      <c r="AB340" s="21"/>
      <c r="AC340" s="21"/>
      <c r="AD340" s="21"/>
      <c r="AE340" s="21"/>
      <c r="AF340" s="21"/>
      <c r="AG340" s="21"/>
      <c r="AH340" s="21"/>
      <c r="AI340" s="20"/>
    </row>
    <row r="341" spans="1:35" s="1" customFormat="1" ht="18.75">
      <c r="A341" s="9" t="str">
        <f>IF(TRIM(F341)&lt;&gt;"",COUNTA($F$4:F341)&amp;"","")</f>
        <v>198</v>
      </c>
      <c r="B341" s="10" t="s">
        <v>35</v>
      </c>
      <c r="C341" s="26"/>
      <c r="D341" s="25" t="s">
        <v>17</v>
      </c>
      <c r="E341" s="12">
        <v>170</v>
      </c>
      <c r="F341" s="13" t="s">
        <v>9</v>
      </c>
      <c r="G341" s="14">
        <v>0</v>
      </c>
      <c r="H341" s="14">
        <v>0</v>
      </c>
      <c r="I341" s="18">
        <f>E341*H341</f>
        <v>0</v>
      </c>
      <c r="J341" s="18">
        <f>E341*G341</f>
        <v>0</v>
      </c>
      <c r="K341" s="19">
        <f>J341+I341</f>
        <v>0</v>
      </c>
      <c r="L341" s="32"/>
    </row>
    <row r="342" spans="1:35" s="1" customFormat="1" ht="23.25">
      <c r="A342" s="4"/>
      <c r="B342" s="5"/>
      <c r="C342" s="5"/>
      <c r="D342" s="6" t="s">
        <v>95</v>
      </c>
      <c r="E342" s="7"/>
      <c r="F342" s="5"/>
      <c r="G342" s="8"/>
      <c r="H342" s="8"/>
      <c r="I342" s="8"/>
      <c r="J342" s="8"/>
      <c r="K342" s="17"/>
      <c r="L342" s="32"/>
      <c r="Y342" s="20"/>
      <c r="Z342" s="21"/>
      <c r="AA342" s="21"/>
      <c r="AB342" s="21"/>
      <c r="AC342" s="21"/>
      <c r="AD342" s="21"/>
      <c r="AE342" s="21"/>
      <c r="AF342" s="21"/>
      <c r="AG342" s="21"/>
      <c r="AH342" s="21"/>
      <c r="AI342" s="20"/>
    </row>
    <row r="343" spans="1:35" s="1" customFormat="1" ht="18.75">
      <c r="A343" s="9" t="str">
        <f>IF(TRIM(F343)&lt;&gt;"",COUNTA($F$4:F343)&amp;"","")</f>
        <v>199</v>
      </c>
      <c r="B343" s="10" t="s">
        <v>35</v>
      </c>
      <c r="C343" s="26"/>
      <c r="D343" s="25" t="s">
        <v>17</v>
      </c>
      <c r="E343" s="12">
        <v>332</v>
      </c>
      <c r="F343" s="13" t="s">
        <v>9</v>
      </c>
      <c r="G343" s="14">
        <v>0</v>
      </c>
      <c r="H343" s="14">
        <v>0</v>
      </c>
      <c r="I343" s="18">
        <f>E343*H343</f>
        <v>0</v>
      </c>
      <c r="J343" s="18">
        <f>E343*G343</f>
        <v>0</v>
      </c>
      <c r="K343" s="19">
        <f>J343+I343</f>
        <v>0</v>
      </c>
      <c r="L343" s="32"/>
    </row>
    <row r="344" spans="1:35" s="1" customFormat="1" ht="23.25">
      <c r="A344" s="4"/>
      <c r="B344" s="5"/>
      <c r="C344" s="5"/>
      <c r="D344" s="6" t="s">
        <v>111</v>
      </c>
      <c r="E344" s="7"/>
      <c r="F344" s="5"/>
      <c r="G344" s="8"/>
      <c r="H344" s="8"/>
      <c r="I344" s="8"/>
      <c r="J344" s="8"/>
      <c r="K344" s="17"/>
      <c r="L344" s="32"/>
      <c r="Y344" s="20"/>
      <c r="Z344" s="21"/>
      <c r="AA344" s="21"/>
      <c r="AB344" s="21"/>
      <c r="AC344" s="21"/>
      <c r="AD344" s="21"/>
      <c r="AE344" s="21"/>
      <c r="AF344" s="21"/>
      <c r="AG344" s="21"/>
      <c r="AH344" s="21"/>
      <c r="AI344" s="20"/>
    </row>
    <row r="345" spans="1:35" s="1" customFormat="1" ht="18.75">
      <c r="A345" s="9" t="str">
        <f>IF(TRIM(F345)&lt;&gt;"",COUNTA($F$4:F345)&amp;"","")</f>
        <v>200</v>
      </c>
      <c r="B345" s="10" t="s">
        <v>35</v>
      </c>
      <c r="C345" s="26"/>
      <c r="D345" s="25" t="s">
        <v>17</v>
      </c>
      <c r="E345" s="12">
        <v>822</v>
      </c>
      <c r="F345" s="13" t="s">
        <v>9</v>
      </c>
      <c r="G345" s="14">
        <v>0</v>
      </c>
      <c r="H345" s="14">
        <v>0</v>
      </c>
      <c r="I345" s="18">
        <f>E345*H345</f>
        <v>0</v>
      </c>
      <c r="J345" s="18">
        <f>E345*G345</f>
        <v>0</v>
      </c>
      <c r="K345" s="19">
        <f>J345+I345</f>
        <v>0</v>
      </c>
      <c r="L345" s="32"/>
    </row>
    <row r="346" spans="1:35" s="1" customFormat="1" ht="23.25">
      <c r="A346" s="4"/>
      <c r="B346" s="5"/>
      <c r="C346" s="5"/>
      <c r="D346" s="6" t="s">
        <v>97</v>
      </c>
      <c r="E346" s="7"/>
      <c r="F346" s="5"/>
      <c r="G346" s="8"/>
      <c r="H346" s="8"/>
      <c r="I346" s="8"/>
      <c r="J346" s="8"/>
      <c r="K346" s="17"/>
      <c r="L346" s="32"/>
      <c r="Y346" s="20"/>
      <c r="Z346" s="21"/>
      <c r="AA346" s="21"/>
      <c r="AB346" s="21"/>
      <c r="AC346" s="21"/>
      <c r="AD346" s="21"/>
      <c r="AE346" s="21"/>
      <c r="AF346" s="21"/>
      <c r="AG346" s="21"/>
      <c r="AH346" s="21"/>
      <c r="AI346" s="20"/>
    </row>
    <row r="347" spans="1:35" s="1" customFormat="1" ht="18.75">
      <c r="A347" s="9" t="str">
        <f>IF(TRIM(F347)&lt;&gt;"",COUNTA($F$4:F347)&amp;"","")</f>
        <v>201</v>
      </c>
      <c r="B347" s="10" t="s">
        <v>35</v>
      </c>
      <c r="C347" s="26"/>
      <c r="D347" s="25" t="s">
        <v>17</v>
      </c>
      <c r="E347" s="12">
        <v>680</v>
      </c>
      <c r="F347" s="13" t="s">
        <v>9</v>
      </c>
      <c r="G347" s="14">
        <v>0</v>
      </c>
      <c r="H347" s="14">
        <v>0</v>
      </c>
      <c r="I347" s="18">
        <f>E347*H347</f>
        <v>0</v>
      </c>
      <c r="J347" s="18">
        <f>E347*G347</f>
        <v>0</v>
      </c>
      <c r="K347" s="19">
        <f>J347+I347</f>
        <v>0</v>
      </c>
      <c r="L347" s="32"/>
    </row>
    <row r="348" spans="1:35" s="1" customFormat="1" ht="23.25">
      <c r="A348" s="4"/>
      <c r="B348" s="5"/>
      <c r="C348" s="5"/>
      <c r="D348" s="6" t="s">
        <v>98</v>
      </c>
      <c r="E348" s="7"/>
      <c r="F348" s="5"/>
      <c r="G348" s="8"/>
      <c r="H348" s="8"/>
      <c r="I348" s="8"/>
      <c r="J348" s="8"/>
      <c r="K348" s="17"/>
      <c r="L348" s="32"/>
      <c r="Y348" s="20"/>
      <c r="Z348" s="21"/>
      <c r="AA348" s="21"/>
      <c r="AB348" s="21"/>
      <c r="AC348" s="21"/>
      <c r="AD348" s="21"/>
      <c r="AE348" s="21"/>
      <c r="AF348" s="21"/>
      <c r="AG348" s="21"/>
      <c r="AH348" s="21"/>
      <c r="AI348" s="20"/>
    </row>
    <row r="349" spans="1:35" s="1" customFormat="1" ht="18.75">
      <c r="A349" s="9" t="str">
        <f>IF(TRIM(F349)&lt;&gt;"",COUNTA($F$4:F349)&amp;"","")</f>
        <v>202</v>
      </c>
      <c r="B349" s="10" t="s">
        <v>35</v>
      </c>
      <c r="C349" s="26"/>
      <c r="D349" s="25" t="s">
        <v>17</v>
      </c>
      <c r="E349" s="12">
        <v>680</v>
      </c>
      <c r="F349" s="13" t="s">
        <v>9</v>
      </c>
      <c r="G349" s="14">
        <v>0</v>
      </c>
      <c r="H349" s="14">
        <v>0</v>
      </c>
      <c r="I349" s="18">
        <f>E349*H349</f>
        <v>0</v>
      </c>
      <c r="J349" s="18">
        <f>E349*G349</f>
        <v>0</v>
      </c>
      <c r="K349" s="19">
        <f>J349+I349</f>
        <v>0</v>
      </c>
      <c r="L349" s="32"/>
    </row>
    <row r="350" spans="1:35" s="1" customFormat="1" ht="23.25">
      <c r="A350" s="4"/>
      <c r="B350" s="5"/>
      <c r="C350" s="5"/>
      <c r="D350" s="6" t="s">
        <v>112</v>
      </c>
      <c r="E350" s="7"/>
      <c r="F350" s="5"/>
      <c r="G350" s="8"/>
      <c r="H350" s="8"/>
      <c r="I350" s="8"/>
      <c r="J350" s="8"/>
      <c r="K350" s="17"/>
      <c r="L350" s="32"/>
      <c r="Y350" s="20"/>
      <c r="Z350" s="21"/>
      <c r="AA350" s="21"/>
      <c r="AB350" s="21"/>
      <c r="AC350" s="21"/>
      <c r="AD350" s="21"/>
      <c r="AE350" s="21"/>
      <c r="AF350" s="21"/>
      <c r="AG350" s="21"/>
      <c r="AH350" s="21"/>
      <c r="AI350" s="20"/>
    </row>
    <row r="351" spans="1:35" s="1" customFormat="1" ht="18.75">
      <c r="A351" s="9" t="str">
        <f>IF(TRIM(F351)&lt;&gt;"",COUNTA($F$4:F351)&amp;"","")</f>
        <v>203</v>
      </c>
      <c r="B351" s="10" t="s">
        <v>35</v>
      </c>
      <c r="C351" s="26"/>
      <c r="D351" s="25" t="s">
        <v>17</v>
      </c>
      <c r="E351" s="12">
        <v>1360</v>
      </c>
      <c r="F351" s="13" t="s">
        <v>9</v>
      </c>
      <c r="G351" s="14">
        <v>0</v>
      </c>
      <c r="H351" s="14">
        <v>0</v>
      </c>
      <c r="I351" s="18">
        <f>E351*H351</f>
        <v>0</v>
      </c>
      <c r="J351" s="18">
        <f>E351*G351</f>
        <v>0</v>
      </c>
      <c r="K351" s="19">
        <f>J351+I351</f>
        <v>0</v>
      </c>
      <c r="L351" s="32"/>
    </row>
    <row r="352" spans="1:35" s="1" customFormat="1" ht="23.25">
      <c r="A352" s="4"/>
      <c r="B352" s="5"/>
      <c r="C352" s="5"/>
      <c r="D352" s="6" t="s">
        <v>99</v>
      </c>
      <c r="E352" s="7"/>
      <c r="F352" s="5"/>
      <c r="G352" s="8"/>
      <c r="H352" s="8"/>
      <c r="I352" s="8"/>
      <c r="J352" s="8"/>
      <c r="K352" s="17"/>
      <c r="L352" s="32"/>
      <c r="Y352" s="20"/>
      <c r="Z352" s="21"/>
      <c r="AA352" s="21"/>
      <c r="AB352" s="21"/>
      <c r="AC352" s="21"/>
      <c r="AD352" s="21"/>
      <c r="AE352" s="21"/>
      <c r="AF352" s="21"/>
      <c r="AG352" s="21"/>
      <c r="AH352" s="21"/>
      <c r="AI352" s="20"/>
    </row>
    <row r="353" spans="1:35" s="1" customFormat="1" ht="18.75">
      <c r="A353" s="9" t="str">
        <f>IF(TRIM(F353)&lt;&gt;"",COUNTA($F$4:F353)&amp;"","")</f>
        <v>204</v>
      </c>
      <c r="B353" s="10" t="s">
        <v>35</v>
      </c>
      <c r="C353" s="26"/>
      <c r="D353" s="25" t="s">
        <v>17</v>
      </c>
      <c r="E353" s="12">
        <v>680</v>
      </c>
      <c r="F353" s="13" t="s">
        <v>9</v>
      </c>
      <c r="G353" s="14">
        <v>0</v>
      </c>
      <c r="H353" s="14">
        <v>0</v>
      </c>
      <c r="I353" s="18">
        <f>E353*H353</f>
        <v>0</v>
      </c>
      <c r="J353" s="18">
        <f>E353*G353</f>
        <v>0</v>
      </c>
      <c r="K353" s="19">
        <f>J353+I353</f>
        <v>0</v>
      </c>
      <c r="L353" s="32"/>
    </row>
    <row r="354" spans="1:35" s="1" customFormat="1" ht="23.25">
      <c r="A354" s="4"/>
      <c r="B354" s="5"/>
      <c r="C354" s="5"/>
      <c r="D354" s="6" t="s">
        <v>109</v>
      </c>
      <c r="E354" s="7"/>
      <c r="F354" s="5"/>
      <c r="G354" s="8"/>
      <c r="H354" s="8"/>
      <c r="I354" s="8"/>
      <c r="J354" s="8"/>
      <c r="K354" s="17"/>
      <c r="L354" s="32"/>
      <c r="Y354" s="20"/>
      <c r="Z354" s="21"/>
      <c r="AA354" s="21"/>
      <c r="AB354" s="21"/>
      <c r="AC354" s="21"/>
      <c r="AD354" s="21"/>
      <c r="AE354" s="21"/>
      <c r="AF354" s="21"/>
      <c r="AG354" s="21"/>
      <c r="AH354" s="21"/>
      <c r="AI354" s="20"/>
    </row>
    <row r="355" spans="1:35" s="1" customFormat="1" ht="18.75">
      <c r="A355" s="9" t="str">
        <f>IF(TRIM(F355)&lt;&gt;"",COUNTA($F$4:F355)&amp;"","")</f>
        <v>205</v>
      </c>
      <c r="B355" s="10" t="s">
        <v>35</v>
      </c>
      <c r="C355" s="26"/>
      <c r="D355" s="25" t="s">
        <v>17</v>
      </c>
      <c r="E355" s="12">
        <v>136</v>
      </c>
      <c r="F355" s="13" t="s">
        <v>9</v>
      </c>
      <c r="G355" s="14">
        <v>0</v>
      </c>
      <c r="H355" s="14">
        <v>0</v>
      </c>
      <c r="I355" s="18">
        <f>E355*H355</f>
        <v>0</v>
      </c>
      <c r="J355" s="18">
        <f>E355*G355</f>
        <v>0</v>
      </c>
      <c r="K355" s="19">
        <f>J355+I355</f>
        <v>0</v>
      </c>
      <c r="L355" s="32"/>
    </row>
    <row r="356" spans="1:35" s="1" customFormat="1" ht="23.25">
      <c r="A356" s="4"/>
      <c r="B356" s="5"/>
      <c r="C356" s="5"/>
      <c r="D356" s="6" t="s">
        <v>100</v>
      </c>
      <c r="E356" s="7"/>
      <c r="F356" s="5"/>
      <c r="G356" s="8"/>
      <c r="H356" s="8"/>
      <c r="I356" s="8"/>
      <c r="J356" s="8"/>
      <c r="K356" s="17"/>
      <c r="L356" s="32"/>
      <c r="Y356" s="20"/>
      <c r="Z356" s="21"/>
      <c r="AA356" s="21"/>
      <c r="AB356" s="21"/>
      <c r="AC356" s="21"/>
      <c r="AD356" s="21"/>
      <c r="AE356" s="21"/>
      <c r="AF356" s="21"/>
      <c r="AG356" s="21"/>
      <c r="AH356" s="21"/>
      <c r="AI356" s="20"/>
    </row>
    <row r="357" spans="1:35" s="1" customFormat="1" ht="18.75">
      <c r="A357" s="9" t="str">
        <f>IF(TRIM(F357)&lt;&gt;"",COUNTA($F$4:F357)&amp;"","")</f>
        <v>206</v>
      </c>
      <c r="B357" s="10" t="s">
        <v>35</v>
      </c>
      <c r="C357" s="26"/>
      <c r="D357" s="25" t="s">
        <v>17</v>
      </c>
      <c r="E357" s="12">
        <v>680</v>
      </c>
      <c r="F357" s="13" t="s">
        <v>9</v>
      </c>
      <c r="G357" s="14">
        <v>0</v>
      </c>
      <c r="H357" s="14">
        <v>0</v>
      </c>
      <c r="I357" s="18">
        <f>E357*H357</f>
        <v>0</v>
      </c>
      <c r="J357" s="18">
        <f>E357*G357</f>
        <v>0</v>
      </c>
      <c r="K357" s="19">
        <f>J357+I357</f>
        <v>0</v>
      </c>
      <c r="L357" s="32"/>
    </row>
    <row r="358" spans="1:35" s="1" customFormat="1" ht="23.25">
      <c r="A358" s="4"/>
      <c r="B358" s="5"/>
      <c r="C358" s="5"/>
      <c r="D358" s="6" t="s">
        <v>101</v>
      </c>
      <c r="E358" s="7"/>
      <c r="F358" s="5"/>
      <c r="G358" s="8"/>
      <c r="H358" s="8"/>
      <c r="I358" s="8"/>
      <c r="J358" s="8"/>
      <c r="K358" s="17"/>
      <c r="L358" s="32"/>
      <c r="Y358" s="20"/>
      <c r="Z358" s="21"/>
      <c r="AA358" s="21"/>
      <c r="AB358" s="21"/>
      <c r="AC358" s="21"/>
      <c r="AD358" s="21"/>
      <c r="AE358" s="21"/>
      <c r="AF358" s="21"/>
      <c r="AG358" s="21"/>
      <c r="AH358" s="21"/>
      <c r="AI358" s="20"/>
    </row>
    <row r="359" spans="1:35" s="1" customFormat="1" ht="18.75">
      <c r="A359" s="9" t="str">
        <f>IF(TRIM(F359)&lt;&gt;"",COUNTA($F$4:F359)&amp;"","")</f>
        <v>207</v>
      </c>
      <c r="B359" s="10" t="s">
        <v>35</v>
      </c>
      <c r="C359" s="26"/>
      <c r="D359" s="25" t="s">
        <v>17</v>
      </c>
      <c r="E359" s="12">
        <v>680</v>
      </c>
      <c r="F359" s="13" t="s">
        <v>9</v>
      </c>
      <c r="G359" s="14">
        <v>0</v>
      </c>
      <c r="H359" s="14">
        <v>0</v>
      </c>
      <c r="I359" s="18">
        <f>E359*H359</f>
        <v>0</v>
      </c>
      <c r="J359" s="18">
        <f>E359*G359</f>
        <v>0</v>
      </c>
      <c r="K359" s="19">
        <f>J359+I359</f>
        <v>0</v>
      </c>
      <c r="L359" s="32"/>
    </row>
    <row r="360" spans="1:35" s="1" customFormat="1" ht="23.25">
      <c r="A360" s="4"/>
      <c r="B360" s="5"/>
      <c r="C360" s="5"/>
      <c r="D360" s="6" t="s">
        <v>96</v>
      </c>
      <c r="E360" s="7"/>
      <c r="F360" s="5"/>
      <c r="G360" s="8"/>
      <c r="H360" s="8"/>
      <c r="I360" s="8"/>
      <c r="J360" s="8"/>
      <c r="K360" s="17"/>
      <c r="L360" s="32"/>
      <c r="Y360" s="20"/>
      <c r="Z360" s="21"/>
      <c r="AA360" s="21"/>
      <c r="AB360" s="21"/>
      <c r="AC360" s="21"/>
      <c r="AD360" s="21"/>
      <c r="AE360" s="21"/>
      <c r="AF360" s="21"/>
      <c r="AG360" s="21"/>
      <c r="AH360" s="21"/>
      <c r="AI360" s="20"/>
    </row>
    <row r="361" spans="1:35" s="1" customFormat="1" ht="18.75">
      <c r="A361" s="9" t="str">
        <f>IF(TRIM(F361)&lt;&gt;"",COUNTA($F$4:F361)&amp;"","")</f>
        <v>208</v>
      </c>
      <c r="B361" s="10" t="s">
        <v>35</v>
      </c>
      <c r="C361" s="26"/>
      <c r="D361" s="25" t="s">
        <v>17</v>
      </c>
      <c r="E361" s="12">
        <v>820</v>
      </c>
      <c r="F361" s="13" t="s">
        <v>9</v>
      </c>
      <c r="G361" s="14">
        <v>0</v>
      </c>
      <c r="H361" s="14">
        <v>0</v>
      </c>
      <c r="I361" s="18">
        <f t="shared" ref="I361" si="140">E361*H361</f>
        <v>0</v>
      </c>
      <c r="J361" s="18">
        <f t="shared" ref="J361" si="141">E361*G361</f>
        <v>0</v>
      </c>
      <c r="K361" s="19">
        <f>J361+I361</f>
        <v>0</v>
      </c>
      <c r="L361" s="32"/>
      <c r="Y361" s="20"/>
      <c r="Z361" s="21"/>
      <c r="AA361" s="21"/>
      <c r="AB361" s="21"/>
      <c r="AC361" s="21"/>
      <c r="AD361" s="21"/>
      <c r="AE361" s="21"/>
      <c r="AF361" s="21"/>
      <c r="AG361" s="21"/>
      <c r="AH361" s="21"/>
      <c r="AI361" s="20"/>
    </row>
    <row r="362" spans="1:35" s="1" customFormat="1" ht="23.25">
      <c r="A362" s="36"/>
      <c r="B362" s="37"/>
      <c r="C362" s="37"/>
      <c r="D362" s="38" t="s">
        <v>31</v>
      </c>
      <c r="E362" s="39"/>
      <c r="F362" s="37"/>
      <c r="G362" s="40"/>
      <c r="H362" s="40"/>
      <c r="I362" s="40"/>
      <c r="J362" s="40"/>
      <c r="K362" s="41">
        <f>SUM(K317:K361)</f>
        <v>0</v>
      </c>
      <c r="L362" s="33"/>
    </row>
    <row r="363" spans="1:35" s="1" customFormat="1" ht="23.25">
      <c r="A363" s="36"/>
      <c r="B363" s="37"/>
      <c r="C363" s="37"/>
      <c r="D363" s="38" t="s">
        <v>75</v>
      </c>
      <c r="E363" s="39"/>
      <c r="F363" s="37"/>
      <c r="G363" s="40"/>
      <c r="H363" s="40"/>
      <c r="I363" s="40"/>
      <c r="J363" s="40"/>
      <c r="K363" s="41"/>
      <c r="L363" s="33"/>
    </row>
    <row r="364" spans="1:35" s="1" customFormat="1" ht="23.25">
      <c r="A364" s="4"/>
      <c r="B364" s="5"/>
      <c r="C364" s="5"/>
      <c r="D364" s="6" t="s">
        <v>27</v>
      </c>
      <c r="E364" s="7"/>
      <c r="F364" s="5"/>
      <c r="G364" s="8"/>
      <c r="H364" s="8"/>
      <c r="I364" s="8"/>
      <c r="J364" s="8"/>
      <c r="K364" s="17"/>
      <c r="L364" s="32"/>
      <c r="Y364" s="20"/>
      <c r="Z364" s="21"/>
      <c r="AA364" s="21"/>
      <c r="AB364" s="21"/>
      <c r="AC364" s="21"/>
      <c r="AD364" s="21"/>
      <c r="AE364" s="21"/>
      <c r="AF364" s="21"/>
      <c r="AG364" s="21"/>
      <c r="AH364" s="21"/>
      <c r="AI364" s="20"/>
    </row>
    <row r="365" spans="1:35" s="1" customFormat="1" ht="18.75">
      <c r="A365" s="9" t="str">
        <f>IF(TRIM(F365)&lt;&gt;"",COUNTA($F$4:F365)&amp;"","")</f>
        <v>209</v>
      </c>
      <c r="B365" s="30" t="s">
        <v>35</v>
      </c>
      <c r="C365" s="26"/>
      <c r="D365" s="31" t="s">
        <v>28</v>
      </c>
      <c r="E365" s="12">
        <v>6</v>
      </c>
      <c r="F365" s="13" t="s">
        <v>14</v>
      </c>
      <c r="G365" s="14">
        <v>0</v>
      </c>
      <c r="H365" s="14">
        <v>0</v>
      </c>
      <c r="I365" s="18">
        <f t="shared" ref="I365:I369" si="142">E365*H365</f>
        <v>0</v>
      </c>
      <c r="J365" s="18">
        <f t="shared" ref="J365:J369" si="143">E365*G365</f>
        <v>0</v>
      </c>
      <c r="K365" s="19">
        <f t="shared" ref="K365:K371" si="144">J365+I365</f>
        <v>0</v>
      </c>
      <c r="L365" s="32"/>
    </row>
    <row r="366" spans="1:35" s="1" customFormat="1" ht="18.75">
      <c r="A366" s="9" t="str">
        <f>IF(TRIM(F366)&lt;&gt;"",COUNTA($F$4:F366)&amp;"","")</f>
        <v>210</v>
      </c>
      <c r="B366" s="30" t="s">
        <v>35</v>
      </c>
      <c r="C366" s="26"/>
      <c r="D366" s="25" t="s">
        <v>29</v>
      </c>
      <c r="E366" s="12">
        <v>8</v>
      </c>
      <c r="F366" s="13" t="s">
        <v>14</v>
      </c>
      <c r="G366" s="14">
        <v>0</v>
      </c>
      <c r="H366" s="14">
        <v>0</v>
      </c>
      <c r="I366" s="18">
        <f t="shared" si="142"/>
        <v>0</v>
      </c>
      <c r="J366" s="18">
        <f t="shared" si="143"/>
        <v>0</v>
      </c>
      <c r="K366" s="19">
        <f t="shared" si="144"/>
        <v>0</v>
      </c>
      <c r="L366" s="32"/>
    </row>
    <row r="367" spans="1:35" s="1" customFormat="1" ht="18.75">
      <c r="A367" s="9" t="str">
        <f>IF(TRIM(F367)&lt;&gt;"",COUNTA($F$4:F367)&amp;"","")</f>
        <v>211</v>
      </c>
      <c r="B367" s="30" t="s">
        <v>35</v>
      </c>
      <c r="C367" s="26"/>
      <c r="D367" s="25" t="s">
        <v>44</v>
      </c>
      <c r="E367" s="12">
        <v>2</v>
      </c>
      <c r="F367" s="13" t="s">
        <v>14</v>
      </c>
      <c r="G367" s="14">
        <v>0</v>
      </c>
      <c r="H367" s="14">
        <v>0</v>
      </c>
      <c r="I367" s="18">
        <f t="shared" ref="I367" si="145">E367*H367</f>
        <v>0</v>
      </c>
      <c r="J367" s="18">
        <f t="shared" ref="J367" si="146">E367*G367</f>
        <v>0</v>
      </c>
      <c r="K367" s="19">
        <f t="shared" si="144"/>
        <v>0</v>
      </c>
      <c r="L367" s="32"/>
    </row>
    <row r="368" spans="1:35" s="1" customFormat="1" ht="18.75">
      <c r="A368" s="9" t="str">
        <f>IF(TRIM(F368)&lt;&gt;"",COUNTA($F$4:F368)&amp;"","")</f>
        <v>212</v>
      </c>
      <c r="B368" s="10" t="s">
        <v>35</v>
      </c>
      <c r="C368" s="26"/>
      <c r="D368" s="25" t="s">
        <v>46</v>
      </c>
      <c r="E368" s="12">
        <v>2</v>
      </c>
      <c r="F368" s="13" t="s">
        <v>14</v>
      </c>
      <c r="G368" s="14">
        <v>0</v>
      </c>
      <c r="H368" s="14">
        <v>0</v>
      </c>
      <c r="I368" s="18">
        <f t="shared" si="142"/>
        <v>0</v>
      </c>
      <c r="J368" s="18">
        <f t="shared" si="143"/>
        <v>0</v>
      </c>
      <c r="K368" s="19">
        <f t="shared" si="144"/>
        <v>0</v>
      </c>
      <c r="L368" s="32"/>
    </row>
    <row r="369" spans="1:35" s="1" customFormat="1" ht="18.75">
      <c r="A369" s="9" t="str">
        <f>IF(TRIM(F369)&lt;&gt;"",COUNTA($F$4:F369)&amp;"","")</f>
        <v>213</v>
      </c>
      <c r="B369" s="10" t="s">
        <v>35</v>
      </c>
      <c r="C369" s="26"/>
      <c r="D369" s="25" t="s">
        <v>45</v>
      </c>
      <c r="E369" s="12">
        <v>2</v>
      </c>
      <c r="F369" s="13" t="s">
        <v>14</v>
      </c>
      <c r="G369" s="14">
        <v>0</v>
      </c>
      <c r="H369" s="14">
        <v>0</v>
      </c>
      <c r="I369" s="18">
        <f t="shared" si="142"/>
        <v>0</v>
      </c>
      <c r="J369" s="18">
        <f t="shared" si="143"/>
        <v>0</v>
      </c>
      <c r="K369" s="19">
        <f t="shared" si="144"/>
        <v>0</v>
      </c>
      <c r="L369" s="32"/>
    </row>
    <row r="370" spans="1:35" s="1" customFormat="1" ht="18.75">
      <c r="A370" s="9" t="str">
        <f>IF(TRIM(F370)&lt;&gt;"",COUNTA($F$4:F370)&amp;"","")</f>
        <v>214</v>
      </c>
      <c r="B370" s="10" t="s">
        <v>35</v>
      </c>
      <c r="C370" s="26"/>
      <c r="D370" s="25" t="s">
        <v>42</v>
      </c>
      <c r="E370" s="12">
        <v>2</v>
      </c>
      <c r="F370" s="13" t="s">
        <v>14</v>
      </c>
      <c r="G370" s="14">
        <v>0</v>
      </c>
      <c r="H370" s="14">
        <v>0</v>
      </c>
      <c r="I370" s="18">
        <f t="shared" ref="I370:I371" si="147">E370*H370</f>
        <v>0</v>
      </c>
      <c r="J370" s="18">
        <f t="shared" ref="J370:J371" si="148">E370*G370</f>
        <v>0</v>
      </c>
      <c r="K370" s="19">
        <f t="shared" si="144"/>
        <v>0</v>
      </c>
      <c r="L370" s="32"/>
    </row>
    <row r="371" spans="1:35" s="1" customFormat="1" ht="18.75">
      <c r="A371" s="9" t="str">
        <f>IF(TRIM(F371)&lt;&gt;"",COUNTA($F$8:F371)&amp;"","")</f>
        <v>213</v>
      </c>
      <c r="B371" s="10" t="s">
        <v>35</v>
      </c>
      <c r="C371" s="26"/>
      <c r="D371" s="25" t="s">
        <v>21</v>
      </c>
      <c r="E371" s="12">
        <v>3</v>
      </c>
      <c r="F371" s="13" t="s">
        <v>9</v>
      </c>
      <c r="G371" s="14">
        <v>0</v>
      </c>
      <c r="H371" s="14">
        <v>0</v>
      </c>
      <c r="I371" s="18">
        <f t="shared" si="147"/>
        <v>0</v>
      </c>
      <c r="J371" s="18">
        <f t="shared" si="148"/>
        <v>0</v>
      </c>
      <c r="K371" s="19">
        <f t="shared" si="144"/>
        <v>0</v>
      </c>
      <c r="L371" s="32"/>
    </row>
    <row r="372" spans="1:35" s="1" customFormat="1" ht="23.25">
      <c r="A372" s="4"/>
      <c r="B372" s="5"/>
      <c r="C372" s="5"/>
      <c r="D372" s="6" t="s">
        <v>116</v>
      </c>
      <c r="E372" s="7"/>
      <c r="F372" s="5"/>
      <c r="G372" s="8"/>
      <c r="H372" s="8"/>
      <c r="I372" s="8"/>
      <c r="J372" s="8"/>
      <c r="K372" s="17"/>
      <c r="L372" s="32"/>
      <c r="Y372" s="20"/>
      <c r="Z372" s="21"/>
      <c r="AA372" s="21"/>
      <c r="AB372" s="21"/>
      <c r="AC372" s="21"/>
      <c r="AD372" s="21"/>
      <c r="AE372" s="21"/>
      <c r="AF372" s="21"/>
      <c r="AG372" s="21"/>
      <c r="AH372" s="21"/>
      <c r="AI372" s="20"/>
    </row>
    <row r="373" spans="1:35" s="1" customFormat="1" ht="18.75">
      <c r="A373" s="9" t="str">
        <f>IF(TRIM(F373)&lt;&gt;"",COUNTA($F$4:F373)&amp;"","")</f>
        <v>216</v>
      </c>
      <c r="B373" s="30" t="s">
        <v>35</v>
      </c>
      <c r="C373" s="26"/>
      <c r="D373" s="25" t="s">
        <v>18</v>
      </c>
      <c r="E373" s="12">
        <v>47</v>
      </c>
      <c r="F373" s="13" t="s">
        <v>14</v>
      </c>
      <c r="G373" s="14">
        <v>0</v>
      </c>
      <c r="H373" s="14">
        <v>0</v>
      </c>
      <c r="I373" s="18">
        <f t="shared" ref="I373:I377" si="149">E373*H373</f>
        <v>0</v>
      </c>
      <c r="J373" s="18">
        <f t="shared" ref="J373:J377" si="150">E373*G373</f>
        <v>0</v>
      </c>
      <c r="K373" s="19">
        <f t="shared" ref="K373:K377" si="151">J373+I373</f>
        <v>0</v>
      </c>
      <c r="L373" s="32"/>
    </row>
    <row r="374" spans="1:35" s="1" customFormat="1" ht="18.75">
      <c r="A374" s="9" t="str">
        <f>IF(TRIM(F374)&lt;&gt;"",COUNTA($F$4:F374)&amp;"","")</f>
        <v>217</v>
      </c>
      <c r="B374" s="10" t="s">
        <v>35</v>
      </c>
      <c r="C374" s="26"/>
      <c r="D374" s="25" t="s">
        <v>19</v>
      </c>
      <c r="E374" s="12">
        <v>47</v>
      </c>
      <c r="F374" s="13" t="s">
        <v>14</v>
      </c>
      <c r="G374" s="14">
        <v>0</v>
      </c>
      <c r="H374" s="14">
        <v>0</v>
      </c>
      <c r="I374" s="18">
        <f t="shared" si="149"/>
        <v>0</v>
      </c>
      <c r="J374" s="18">
        <f t="shared" si="150"/>
        <v>0</v>
      </c>
      <c r="K374" s="19">
        <f t="shared" si="151"/>
        <v>0</v>
      </c>
      <c r="L374" s="32"/>
    </row>
    <row r="375" spans="1:35" s="1" customFormat="1" ht="18.75">
      <c r="A375" s="9" t="str">
        <f>IF(TRIM(F375)&lt;&gt;"",COUNTA($F$4:F375)&amp;"","")</f>
        <v>218</v>
      </c>
      <c r="B375" s="10" t="s">
        <v>35</v>
      </c>
      <c r="C375" s="26"/>
      <c r="D375" s="25" t="s">
        <v>20</v>
      </c>
      <c r="E375" s="12">
        <v>47</v>
      </c>
      <c r="F375" s="13" t="s">
        <v>14</v>
      </c>
      <c r="G375" s="14">
        <v>0</v>
      </c>
      <c r="H375" s="14">
        <v>0</v>
      </c>
      <c r="I375" s="18">
        <f t="shared" si="149"/>
        <v>0</v>
      </c>
      <c r="J375" s="18">
        <f t="shared" si="150"/>
        <v>0</v>
      </c>
      <c r="K375" s="19">
        <f t="shared" si="151"/>
        <v>0</v>
      </c>
      <c r="L375" s="32"/>
    </row>
    <row r="376" spans="1:35" s="1" customFormat="1" ht="18.75">
      <c r="A376" s="9" t="str">
        <f>IF(TRIM(F376)&lt;&gt;"",COUNTA($F$4:F376)&amp;"","")</f>
        <v>219</v>
      </c>
      <c r="B376" s="10" t="s">
        <v>35</v>
      </c>
      <c r="C376" s="26"/>
      <c r="D376" s="25" t="s">
        <v>56</v>
      </c>
      <c r="E376" s="12">
        <v>47</v>
      </c>
      <c r="F376" s="13" t="s">
        <v>14</v>
      </c>
      <c r="G376" s="14">
        <v>0</v>
      </c>
      <c r="H376" s="14">
        <v>0</v>
      </c>
      <c r="I376" s="18">
        <f t="shared" si="149"/>
        <v>0</v>
      </c>
      <c r="J376" s="18">
        <f t="shared" si="150"/>
        <v>0</v>
      </c>
      <c r="K376" s="19">
        <f t="shared" si="151"/>
        <v>0</v>
      </c>
      <c r="L376" s="32"/>
    </row>
    <row r="377" spans="1:35" s="1" customFormat="1" ht="18.75">
      <c r="A377" s="9" t="str">
        <f>IF(TRIM(F377)&lt;&gt;"",COUNTA($F$4:F377)&amp;"","")</f>
        <v>220</v>
      </c>
      <c r="B377" s="10" t="s">
        <v>35</v>
      </c>
      <c r="C377" s="26"/>
      <c r="D377" s="31" t="s">
        <v>44</v>
      </c>
      <c r="E377" s="12">
        <v>47</v>
      </c>
      <c r="F377" s="13" t="s">
        <v>14</v>
      </c>
      <c r="G377" s="14">
        <v>0</v>
      </c>
      <c r="H377" s="14">
        <v>0</v>
      </c>
      <c r="I377" s="18">
        <f t="shared" si="149"/>
        <v>0</v>
      </c>
      <c r="J377" s="18">
        <f t="shared" si="150"/>
        <v>0</v>
      </c>
      <c r="K377" s="19">
        <f t="shared" si="151"/>
        <v>0</v>
      </c>
      <c r="L377" s="32"/>
    </row>
    <row r="378" spans="1:35" s="1" customFormat="1" ht="23.25">
      <c r="A378" s="4"/>
      <c r="B378" s="5"/>
      <c r="C378" s="5"/>
      <c r="D378" s="6" t="s">
        <v>113</v>
      </c>
      <c r="E378" s="7"/>
      <c r="F378" s="5"/>
      <c r="G378" s="8"/>
      <c r="H378" s="8"/>
      <c r="I378" s="8"/>
      <c r="J378" s="8"/>
      <c r="K378" s="17"/>
      <c r="L378" s="32"/>
      <c r="Y378" s="20"/>
      <c r="Z378" s="21"/>
      <c r="AA378" s="21"/>
      <c r="AB378" s="21"/>
      <c r="AC378" s="21"/>
      <c r="AD378" s="21"/>
      <c r="AE378" s="21"/>
      <c r="AF378" s="21"/>
      <c r="AG378" s="21"/>
      <c r="AH378" s="21"/>
      <c r="AI378" s="20"/>
    </row>
    <row r="379" spans="1:35" s="1" customFormat="1" ht="18.75">
      <c r="A379" s="9" t="str">
        <f>IF(TRIM(F379)&lt;&gt;"",COUNTA($F$4:F379)&amp;"","")</f>
        <v>221</v>
      </c>
      <c r="B379" s="10" t="s">
        <v>35</v>
      </c>
      <c r="C379" s="26"/>
      <c r="D379" s="31" t="s">
        <v>18</v>
      </c>
      <c r="E379" s="12">
        <v>10</v>
      </c>
      <c r="F379" s="13" t="s">
        <v>14</v>
      </c>
      <c r="G379" s="14">
        <v>0</v>
      </c>
      <c r="H379" s="14">
        <v>0</v>
      </c>
      <c r="I379" s="18">
        <f t="shared" ref="I379:I384" si="152">E379*H379</f>
        <v>0</v>
      </c>
      <c r="J379" s="18">
        <f t="shared" ref="J379:J384" si="153">E379*G379</f>
        <v>0</v>
      </c>
      <c r="K379" s="19">
        <f t="shared" ref="K379:K384" si="154">J379+I379</f>
        <v>0</v>
      </c>
      <c r="L379" s="32"/>
    </row>
    <row r="380" spans="1:35" s="1" customFormat="1" ht="18.75">
      <c r="A380" s="9" t="str">
        <f>IF(TRIM(F380)&lt;&gt;"",COUNTA($F$4:F380)&amp;"","")</f>
        <v>222</v>
      </c>
      <c r="B380" s="10" t="s">
        <v>35</v>
      </c>
      <c r="C380" s="26"/>
      <c r="D380" s="31" t="s">
        <v>19</v>
      </c>
      <c r="E380" s="12">
        <v>10</v>
      </c>
      <c r="F380" s="13" t="s">
        <v>14</v>
      </c>
      <c r="G380" s="14">
        <v>0</v>
      </c>
      <c r="H380" s="14">
        <v>0</v>
      </c>
      <c r="I380" s="18">
        <f t="shared" si="152"/>
        <v>0</v>
      </c>
      <c r="J380" s="18">
        <f t="shared" si="153"/>
        <v>0</v>
      </c>
      <c r="K380" s="19">
        <f t="shared" si="154"/>
        <v>0</v>
      </c>
      <c r="L380" s="32"/>
    </row>
    <row r="381" spans="1:35" s="1" customFormat="1" ht="18.75">
      <c r="A381" s="9" t="str">
        <f>IF(TRIM(F381)&lt;&gt;"",COUNTA($F$4:F381)&amp;"","")</f>
        <v>223</v>
      </c>
      <c r="B381" s="10" t="s">
        <v>35</v>
      </c>
      <c r="C381" s="26"/>
      <c r="D381" s="31" t="s">
        <v>20</v>
      </c>
      <c r="E381" s="12">
        <v>10</v>
      </c>
      <c r="F381" s="13" t="s">
        <v>14</v>
      </c>
      <c r="G381" s="14">
        <v>0</v>
      </c>
      <c r="H381" s="14">
        <v>0</v>
      </c>
      <c r="I381" s="18">
        <f t="shared" si="152"/>
        <v>0</v>
      </c>
      <c r="J381" s="18">
        <f t="shared" si="153"/>
        <v>0</v>
      </c>
      <c r="K381" s="19">
        <f t="shared" si="154"/>
        <v>0</v>
      </c>
      <c r="L381" s="32"/>
    </row>
    <row r="382" spans="1:35" s="1" customFormat="1" ht="18.75">
      <c r="A382" s="9" t="str">
        <f>IF(TRIM(F382)&lt;&gt;"",COUNTA($F$4:F382)&amp;"","")</f>
        <v>224</v>
      </c>
      <c r="B382" s="10" t="s">
        <v>35</v>
      </c>
      <c r="C382" s="26"/>
      <c r="D382" s="31" t="s">
        <v>56</v>
      </c>
      <c r="E382" s="12">
        <v>10</v>
      </c>
      <c r="F382" s="13" t="s">
        <v>14</v>
      </c>
      <c r="G382" s="14">
        <v>0</v>
      </c>
      <c r="H382" s="14">
        <v>0</v>
      </c>
      <c r="I382" s="18">
        <f t="shared" si="152"/>
        <v>0</v>
      </c>
      <c r="J382" s="18">
        <f t="shared" si="153"/>
        <v>0</v>
      </c>
      <c r="K382" s="19">
        <f t="shared" si="154"/>
        <v>0</v>
      </c>
      <c r="L382" s="32"/>
    </row>
    <row r="383" spans="1:35" s="1" customFormat="1" ht="18.75">
      <c r="A383" s="9" t="str">
        <f>IF(TRIM(F383)&lt;&gt;"",COUNTA($F$4:F383)&amp;"","")</f>
        <v>225</v>
      </c>
      <c r="B383" s="10" t="s">
        <v>35</v>
      </c>
      <c r="C383" s="26"/>
      <c r="D383" s="25" t="s">
        <v>44</v>
      </c>
      <c r="E383" s="12">
        <v>10</v>
      </c>
      <c r="F383" s="13" t="s">
        <v>14</v>
      </c>
      <c r="G383" s="14">
        <v>0</v>
      </c>
      <c r="H383" s="14">
        <v>0</v>
      </c>
      <c r="I383" s="18">
        <f t="shared" si="152"/>
        <v>0</v>
      </c>
      <c r="J383" s="18">
        <f t="shared" si="153"/>
        <v>0</v>
      </c>
      <c r="K383" s="19">
        <f t="shared" si="154"/>
        <v>0</v>
      </c>
      <c r="L383" s="32"/>
    </row>
    <row r="384" spans="1:35" s="1" customFormat="1" ht="18.75">
      <c r="A384" s="9" t="str">
        <f>IF(TRIM(F384)&lt;&gt;"",COUNTA($F$8:F384)&amp;"","")</f>
        <v>224</v>
      </c>
      <c r="B384" s="10" t="s">
        <v>35</v>
      </c>
      <c r="C384" s="26"/>
      <c r="D384" s="25" t="s">
        <v>21</v>
      </c>
      <c r="E384" s="12">
        <v>50</v>
      </c>
      <c r="F384" s="13" t="s">
        <v>9</v>
      </c>
      <c r="G384" s="14">
        <v>0</v>
      </c>
      <c r="H384" s="14">
        <v>0</v>
      </c>
      <c r="I384" s="18">
        <f t="shared" si="152"/>
        <v>0</v>
      </c>
      <c r="J384" s="18">
        <f t="shared" si="153"/>
        <v>0</v>
      </c>
      <c r="K384" s="19">
        <f t="shared" si="154"/>
        <v>0</v>
      </c>
      <c r="L384" s="32"/>
    </row>
    <row r="385" spans="1:35" s="1" customFormat="1" ht="23.25">
      <c r="A385" s="4"/>
      <c r="B385" s="5"/>
      <c r="C385" s="5"/>
      <c r="D385" s="6" t="s">
        <v>114</v>
      </c>
      <c r="E385" s="7"/>
      <c r="F385" s="5"/>
      <c r="G385" s="8"/>
      <c r="H385" s="8"/>
      <c r="I385" s="8"/>
      <c r="J385" s="8"/>
      <c r="K385" s="17"/>
      <c r="L385" s="32"/>
      <c r="Y385" s="20"/>
      <c r="Z385" s="21"/>
      <c r="AA385" s="21"/>
      <c r="AB385" s="21"/>
      <c r="AC385" s="21"/>
      <c r="AD385" s="21"/>
      <c r="AE385" s="21"/>
      <c r="AF385" s="21"/>
      <c r="AG385" s="21"/>
      <c r="AH385" s="21"/>
      <c r="AI385" s="20"/>
    </row>
    <row r="386" spans="1:35" s="1" customFormat="1" ht="18.75">
      <c r="A386" s="9" t="str">
        <f>IF(TRIM(F386)&lt;&gt;"",COUNTA($F$4:F386)&amp;"","")</f>
        <v>227</v>
      </c>
      <c r="B386" s="10" t="s">
        <v>35</v>
      </c>
      <c r="C386" s="26"/>
      <c r="D386" s="25" t="s">
        <v>18</v>
      </c>
      <c r="E386" s="12">
        <v>10</v>
      </c>
      <c r="F386" s="13" t="s">
        <v>14</v>
      </c>
      <c r="G386" s="14">
        <v>0</v>
      </c>
      <c r="H386" s="14">
        <v>0</v>
      </c>
      <c r="I386" s="18">
        <f t="shared" ref="I386:I391" si="155">E386*H386</f>
        <v>0</v>
      </c>
      <c r="J386" s="18">
        <f t="shared" ref="J386:J391" si="156">E386*G386</f>
        <v>0</v>
      </c>
      <c r="K386" s="19">
        <f t="shared" ref="K386:K391" si="157">J386+I386</f>
        <v>0</v>
      </c>
      <c r="L386" s="32"/>
    </row>
    <row r="387" spans="1:35" s="1" customFormat="1" ht="18.75">
      <c r="A387" s="9" t="str">
        <f>IF(TRIM(F387)&lt;&gt;"",COUNTA($F$4:F387)&amp;"","")</f>
        <v>228</v>
      </c>
      <c r="B387" s="10" t="s">
        <v>35</v>
      </c>
      <c r="C387" s="26"/>
      <c r="D387" s="25" t="s">
        <v>19</v>
      </c>
      <c r="E387" s="12">
        <v>10</v>
      </c>
      <c r="F387" s="13" t="s">
        <v>14</v>
      </c>
      <c r="G387" s="14">
        <v>0</v>
      </c>
      <c r="H387" s="14">
        <v>0</v>
      </c>
      <c r="I387" s="18">
        <f t="shared" si="155"/>
        <v>0</v>
      </c>
      <c r="J387" s="18">
        <f t="shared" si="156"/>
        <v>0</v>
      </c>
      <c r="K387" s="19">
        <f t="shared" si="157"/>
        <v>0</v>
      </c>
      <c r="L387" s="32"/>
    </row>
    <row r="388" spans="1:35" s="1" customFormat="1" ht="18.75">
      <c r="A388" s="9" t="str">
        <f>IF(TRIM(F388)&lt;&gt;"",COUNTA($F$4:F388)&amp;"","")</f>
        <v>229</v>
      </c>
      <c r="B388" s="10" t="s">
        <v>35</v>
      </c>
      <c r="C388" s="26"/>
      <c r="D388" s="25" t="s">
        <v>20</v>
      </c>
      <c r="E388" s="12">
        <v>10</v>
      </c>
      <c r="F388" s="13" t="s">
        <v>14</v>
      </c>
      <c r="G388" s="14">
        <v>0</v>
      </c>
      <c r="H388" s="14">
        <v>0</v>
      </c>
      <c r="I388" s="18">
        <f t="shared" si="155"/>
        <v>0</v>
      </c>
      <c r="J388" s="18">
        <f t="shared" si="156"/>
        <v>0</v>
      </c>
      <c r="K388" s="19">
        <f t="shared" si="157"/>
        <v>0</v>
      </c>
      <c r="L388" s="32"/>
    </row>
    <row r="389" spans="1:35" s="1" customFormat="1" ht="18.75">
      <c r="A389" s="9" t="str">
        <f>IF(TRIM(F389)&lt;&gt;"",COUNTA($F$4:F389)&amp;"","")</f>
        <v>230</v>
      </c>
      <c r="B389" s="10" t="s">
        <v>35</v>
      </c>
      <c r="C389" s="26"/>
      <c r="D389" s="25" t="s">
        <v>56</v>
      </c>
      <c r="E389" s="12">
        <v>10</v>
      </c>
      <c r="F389" s="13" t="s">
        <v>14</v>
      </c>
      <c r="G389" s="14">
        <v>0</v>
      </c>
      <c r="H389" s="14">
        <v>0</v>
      </c>
      <c r="I389" s="18">
        <f t="shared" si="155"/>
        <v>0</v>
      </c>
      <c r="J389" s="18">
        <f t="shared" si="156"/>
        <v>0</v>
      </c>
      <c r="K389" s="19">
        <f t="shared" si="157"/>
        <v>0</v>
      </c>
      <c r="L389" s="32"/>
    </row>
    <row r="390" spans="1:35" s="1" customFormat="1" ht="18.75">
      <c r="A390" s="9" t="str">
        <f>IF(TRIM(F390)&lt;&gt;"",COUNTA($F$4:F390)&amp;"","")</f>
        <v>231</v>
      </c>
      <c r="B390" s="10" t="s">
        <v>35</v>
      </c>
      <c r="C390" s="26"/>
      <c r="D390" s="25" t="s">
        <v>44</v>
      </c>
      <c r="E390" s="12">
        <v>10</v>
      </c>
      <c r="F390" s="13" t="s">
        <v>14</v>
      </c>
      <c r="G390" s="14">
        <v>0</v>
      </c>
      <c r="H390" s="14">
        <v>0</v>
      </c>
      <c r="I390" s="18">
        <f t="shared" si="155"/>
        <v>0</v>
      </c>
      <c r="J390" s="18">
        <f t="shared" si="156"/>
        <v>0</v>
      </c>
      <c r="K390" s="19">
        <f t="shared" si="157"/>
        <v>0</v>
      </c>
      <c r="L390" s="32"/>
    </row>
    <row r="391" spans="1:35" s="1" customFormat="1" ht="18.75">
      <c r="A391" s="9" t="str">
        <f>IF(TRIM(F391)&lt;&gt;"",COUNTA($F$8:F391)&amp;"","")</f>
        <v>230</v>
      </c>
      <c r="B391" s="10" t="s">
        <v>35</v>
      </c>
      <c r="C391" s="26"/>
      <c r="D391" s="31" t="s">
        <v>21</v>
      </c>
      <c r="E391" s="12">
        <v>50</v>
      </c>
      <c r="F391" s="13" t="s">
        <v>9</v>
      </c>
      <c r="G391" s="14">
        <v>0</v>
      </c>
      <c r="H391" s="14">
        <v>0</v>
      </c>
      <c r="I391" s="18">
        <f t="shared" si="155"/>
        <v>0</v>
      </c>
      <c r="J391" s="18">
        <f t="shared" si="156"/>
        <v>0</v>
      </c>
      <c r="K391" s="19">
        <f t="shared" si="157"/>
        <v>0</v>
      </c>
      <c r="L391" s="32"/>
    </row>
    <row r="392" spans="1:35" s="1" customFormat="1" ht="23.25">
      <c r="A392" s="4"/>
      <c r="B392" s="5"/>
      <c r="C392" s="5"/>
      <c r="D392" s="6" t="s">
        <v>117</v>
      </c>
      <c r="E392" s="7"/>
      <c r="F392" s="5"/>
      <c r="G392" s="8"/>
      <c r="H392" s="8"/>
      <c r="I392" s="8"/>
      <c r="J392" s="8"/>
      <c r="K392" s="17"/>
      <c r="L392" s="32"/>
      <c r="Y392" s="20"/>
      <c r="Z392" s="21"/>
      <c r="AA392" s="21"/>
      <c r="AB392" s="21"/>
      <c r="AC392" s="21"/>
      <c r="AD392" s="21"/>
      <c r="AE392" s="21"/>
      <c r="AF392" s="21"/>
      <c r="AG392" s="21"/>
      <c r="AH392" s="21"/>
      <c r="AI392" s="20"/>
    </row>
    <row r="393" spans="1:35" s="1" customFormat="1" ht="18.75">
      <c r="A393" s="9" t="str">
        <f>IF(TRIM(F393)&lt;&gt;"",COUNTA($F$4:F393)&amp;"","")</f>
        <v>233</v>
      </c>
      <c r="B393" s="10" t="s">
        <v>35</v>
      </c>
      <c r="C393" s="26"/>
      <c r="D393" s="25" t="s">
        <v>18</v>
      </c>
      <c r="E393" s="12">
        <v>16</v>
      </c>
      <c r="F393" s="13" t="s">
        <v>14</v>
      </c>
      <c r="G393" s="14">
        <v>0</v>
      </c>
      <c r="H393" s="14">
        <v>0</v>
      </c>
      <c r="I393" s="18">
        <f t="shared" ref="I393:I397" si="158">E393*H393</f>
        <v>0</v>
      </c>
      <c r="J393" s="18">
        <f t="shared" ref="J393:J397" si="159">E393*G393</f>
        <v>0</v>
      </c>
      <c r="K393" s="19">
        <f t="shared" ref="K393:K397" si="160">J393+I393</f>
        <v>0</v>
      </c>
      <c r="L393" s="32"/>
    </row>
    <row r="394" spans="1:35" s="1" customFormat="1" ht="18.75">
      <c r="A394" s="9" t="str">
        <f>IF(TRIM(F394)&lt;&gt;"",COUNTA($F$4:F394)&amp;"","")</f>
        <v>234</v>
      </c>
      <c r="B394" s="10" t="s">
        <v>35</v>
      </c>
      <c r="C394" s="26"/>
      <c r="D394" s="25" t="s">
        <v>19</v>
      </c>
      <c r="E394" s="12">
        <v>16</v>
      </c>
      <c r="F394" s="13" t="s">
        <v>14</v>
      </c>
      <c r="G394" s="14">
        <v>0</v>
      </c>
      <c r="H394" s="14">
        <v>0</v>
      </c>
      <c r="I394" s="18">
        <f t="shared" si="158"/>
        <v>0</v>
      </c>
      <c r="J394" s="18">
        <f t="shared" si="159"/>
        <v>0</v>
      </c>
      <c r="K394" s="19">
        <f t="shared" si="160"/>
        <v>0</v>
      </c>
      <c r="L394" s="32"/>
    </row>
    <row r="395" spans="1:35" s="1" customFormat="1" ht="18.75">
      <c r="A395" s="9" t="str">
        <f>IF(TRIM(F395)&lt;&gt;"",COUNTA($F$4:F395)&amp;"","")</f>
        <v>235</v>
      </c>
      <c r="B395" s="10" t="s">
        <v>35</v>
      </c>
      <c r="C395" s="26"/>
      <c r="D395" s="25" t="s">
        <v>20</v>
      </c>
      <c r="E395" s="12">
        <v>16</v>
      </c>
      <c r="F395" s="13" t="s">
        <v>14</v>
      </c>
      <c r="G395" s="14">
        <v>0</v>
      </c>
      <c r="H395" s="14">
        <v>0</v>
      </c>
      <c r="I395" s="18">
        <f t="shared" si="158"/>
        <v>0</v>
      </c>
      <c r="J395" s="18">
        <f t="shared" si="159"/>
        <v>0</v>
      </c>
      <c r="K395" s="19">
        <f t="shared" si="160"/>
        <v>0</v>
      </c>
      <c r="L395" s="32"/>
    </row>
    <row r="396" spans="1:35" s="1" customFormat="1" ht="18.75">
      <c r="A396" s="9" t="str">
        <f>IF(TRIM(F396)&lt;&gt;"",COUNTA($F$4:F396)&amp;"","")</f>
        <v>236</v>
      </c>
      <c r="B396" s="10" t="s">
        <v>35</v>
      </c>
      <c r="C396" s="26"/>
      <c r="D396" s="25" t="s">
        <v>56</v>
      </c>
      <c r="E396" s="12">
        <v>16</v>
      </c>
      <c r="F396" s="13" t="s">
        <v>14</v>
      </c>
      <c r="G396" s="14">
        <v>0</v>
      </c>
      <c r="H396" s="14">
        <v>0</v>
      </c>
      <c r="I396" s="18">
        <f t="shared" si="158"/>
        <v>0</v>
      </c>
      <c r="J396" s="18">
        <f t="shared" si="159"/>
        <v>0</v>
      </c>
      <c r="K396" s="19">
        <f t="shared" si="160"/>
        <v>0</v>
      </c>
      <c r="L396" s="32"/>
    </row>
    <row r="397" spans="1:35" s="1" customFormat="1" ht="18.75">
      <c r="A397" s="9" t="str">
        <f>IF(TRIM(F397)&lt;&gt;"",COUNTA($F$4:F397)&amp;"","")</f>
        <v>237</v>
      </c>
      <c r="B397" s="10" t="s">
        <v>35</v>
      </c>
      <c r="C397" s="26"/>
      <c r="D397" s="25" t="s">
        <v>44</v>
      </c>
      <c r="E397" s="12">
        <v>32</v>
      </c>
      <c r="F397" s="13" t="s">
        <v>14</v>
      </c>
      <c r="G397" s="14">
        <v>0</v>
      </c>
      <c r="H397" s="14">
        <v>0</v>
      </c>
      <c r="I397" s="18">
        <f t="shared" si="158"/>
        <v>0</v>
      </c>
      <c r="J397" s="18">
        <f t="shared" si="159"/>
        <v>0</v>
      </c>
      <c r="K397" s="19">
        <f t="shared" si="160"/>
        <v>0</v>
      </c>
      <c r="L397" s="32"/>
    </row>
    <row r="398" spans="1:35" s="1" customFormat="1" ht="23.25">
      <c r="A398" s="4"/>
      <c r="B398" s="5"/>
      <c r="C398" s="5"/>
      <c r="D398" s="6" t="s">
        <v>102</v>
      </c>
      <c r="E398" s="7"/>
      <c r="F398" s="5"/>
      <c r="G398" s="8"/>
      <c r="H398" s="8"/>
      <c r="I398" s="8"/>
      <c r="J398" s="8"/>
      <c r="K398" s="17"/>
      <c r="L398" s="32"/>
      <c r="Y398" s="20"/>
      <c r="Z398" s="21"/>
      <c r="AA398" s="21"/>
      <c r="AB398" s="21"/>
      <c r="AC398" s="21"/>
      <c r="AD398" s="21"/>
      <c r="AE398" s="21"/>
      <c r="AF398" s="21"/>
      <c r="AG398" s="21"/>
      <c r="AH398" s="21"/>
      <c r="AI398" s="20"/>
    </row>
    <row r="399" spans="1:35" s="1" customFormat="1" ht="18.75">
      <c r="A399" s="9" t="str">
        <f>IF(TRIM(F399)&lt;&gt;"",COUNTA($F$4:F399)&amp;"","")</f>
        <v>238</v>
      </c>
      <c r="B399" s="10" t="s">
        <v>35</v>
      </c>
      <c r="C399" s="26"/>
      <c r="D399" s="25" t="s">
        <v>18</v>
      </c>
      <c r="E399" s="12">
        <v>5</v>
      </c>
      <c r="F399" s="13" t="s">
        <v>14</v>
      </c>
      <c r="G399" s="14">
        <v>0</v>
      </c>
      <c r="H399" s="14">
        <v>0</v>
      </c>
      <c r="I399" s="18">
        <f t="shared" ref="I399:I404" si="161">E399*H399</f>
        <v>0</v>
      </c>
      <c r="J399" s="18">
        <f t="shared" ref="J399:J404" si="162">E399*G399</f>
        <v>0</v>
      </c>
      <c r="K399" s="19">
        <f t="shared" ref="K399:K404" si="163">J399+I399</f>
        <v>0</v>
      </c>
      <c r="L399" s="32"/>
    </row>
    <row r="400" spans="1:35" s="1" customFormat="1" ht="18.75">
      <c r="A400" s="9" t="str">
        <f>IF(TRIM(F400)&lt;&gt;"",COUNTA($F$4:F400)&amp;"","")</f>
        <v>239</v>
      </c>
      <c r="B400" s="10" t="s">
        <v>35</v>
      </c>
      <c r="C400" s="26"/>
      <c r="D400" s="25" t="s">
        <v>19</v>
      </c>
      <c r="E400" s="12">
        <v>5</v>
      </c>
      <c r="F400" s="13" t="s">
        <v>14</v>
      </c>
      <c r="G400" s="14">
        <v>0</v>
      </c>
      <c r="H400" s="14">
        <v>0</v>
      </c>
      <c r="I400" s="18">
        <f t="shared" si="161"/>
        <v>0</v>
      </c>
      <c r="J400" s="18">
        <f t="shared" si="162"/>
        <v>0</v>
      </c>
      <c r="K400" s="19">
        <f t="shared" si="163"/>
        <v>0</v>
      </c>
      <c r="L400" s="32"/>
    </row>
    <row r="401" spans="1:35" s="1" customFormat="1" ht="18.75">
      <c r="A401" s="9" t="str">
        <f>IF(TRIM(F401)&lt;&gt;"",COUNTA($F$4:F401)&amp;"","")</f>
        <v>240</v>
      </c>
      <c r="B401" s="10" t="s">
        <v>35</v>
      </c>
      <c r="C401" s="26"/>
      <c r="D401" s="25" t="s">
        <v>20</v>
      </c>
      <c r="E401" s="12">
        <v>5</v>
      </c>
      <c r="F401" s="13" t="s">
        <v>14</v>
      </c>
      <c r="G401" s="14">
        <v>0</v>
      </c>
      <c r="H401" s="14">
        <v>0</v>
      </c>
      <c r="I401" s="18">
        <f t="shared" si="161"/>
        <v>0</v>
      </c>
      <c r="J401" s="18">
        <f t="shared" si="162"/>
        <v>0</v>
      </c>
      <c r="K401" s="19">
        <f t="shared" si="163"/>
        <v>0</v>
      </c>
      <c r="L401" s="32"/>
    </row>
    <row r="402" spans="1:35" s="1" customFormat="1" ht="18.75">
      <c r="A402" s="9" t="str">
        <f>IF(TRIM(F402)&lt;&gt;"",COUNTA($F$4:F402)&amp;"","")</f>
        <v>241</v>
      </c>
      <c r="B402" s="10" t="s">
        <v>35</v>
      </c>
      <c r="C402" s="26"/>
      <c r="D402" s="25" t="s">
        <v>56</v>
      </c>
      <c r="E402" s="12">
        <v>5</v>
      </c>
      <c r="F402" s="13" t="s">
        <v>14</v>
      </c>
      <c r="G402" s="14">
        <v>0</v>
      </c>
      <c r="H402" s="14">
        <v>0</v>
      </c>
      <c r="I402" s="18">
        <f t="shared" si="161"/>
        <v>0</v>
      </c>
      <c r="J402" s="18">
        <f t="shared" si="162"/>
        <v>0</v>
      </c>
      <c r="K402" s="19">
        <f t="shared" si="163"/>
        <v>0</v>
      </c>
      <c r="L402" s="32"/>
    </row>
    <row r="403" spans="1:35" s="1" customFormat="1" ht="18.75">
      <c r="A403" s="9" t="str">
        <f>IF(TRIM(F403)&lt;&gt;"",COUNTA($F$4:F403)&amp;"","")</f>
        <v>242</v>
      </c>
      <c r="B403" s="10" t="s">
        <v>35</v>
      </c>
      <c r="C403" s="26"/>
      <c r="D403" s="25" t="s">
        <v>44</v>
      </c>
      <c r="E403" s="12">
        <v>5</v>
      </c>
      <c r="F403" s="13" t="s">
        <v>14</v>
      </c>
      <c r="G403" s="14">
        <v>0</v>
      </c>
      <c r="H403" s="14">
        <v>0</v>
      </c>
      <c r="I403" s="18">
        <f t="shared" si="161"/>
        <v>0</v>
      </c>
      <c r="J403" s="18">
        <f t="shared" si="162"/>
        <v>0</v>
      </c>
      <c r="K403" s="19">
        <f t="shared" si="163"/>
        <v>0</v>
      </c>
      <c r="L403" s="32"/>
    </row>
    <row r="404" spans="1:35" s="1" customFormat="1" ht="18.75">
      <c r="A404" s="9" t="str">
        <f>IF(TRIM(F404)&lt;&gt;"",COUNTA($F$8:F404)&amp;"","")</f>
        <v>241</v>
      </c>
      <c r="B404" s="10" t="s">
        <v>35</v>
      </c>
      <c r="C404" s="26"/>
      <c r="D404" s="25" t="s">
        <v>21</v>
      </c>
      <c r="E404" s="12">
        <v>25</v>
      </c>
      <c r="F404" s="13" t="s">
        <v>9</v>
      </c>
      <c r="G404" s="14">
        <v>0</v>
      </c>
      <c r="H404" s="14">
        <v>0</v>
      </c>
      <c r="I404" s="18">
        <f t="shared" si="161"/>
        <v>0</v>
      </c>
      <c r="J404" s="18">
        <f t="shared" si="162"/>
        <v>0</v>
      </c>
      <c r="K404" s="19">
        <f t="shared" si="163"/>
        <v>0</v>
      </c>
      <c r="L404" s="32"/>
    </row>
    <row r="405" spans="1:35" s="1" customFormat="1" ht="23.25">
      <c r="A405" s="4" t="str">
        <f>IF(TRIM(F405)&lt;&gt;"",COUNTA($F$2:F405)&amp;"","")</f>
        <v/>
      </c>
      <c r="B405" s="5"/>
      <c r="C405" s="5"/>
      <c r="D405" s="6" t="s">
        <v>103</v>
      </c>
      <c r="E405" s="7"/>
      <c r="F405" s="5"/>
      <c r="G405" s="8"/>
      <c r="H405" s="8"/>
      <c r="I405" s="8"/>
      <c r="J405" s="8"/>
      <c r="K405" s="17"/>
      <c r="L405" s="32"/>
      <c r="Y405" s="20"/>
      <c r="Z405" s="21"/>
      <c r="AA405" s="21"/>
      <c r="AB405" s="21"/>
      <c r="AC405" s="21"/>
      <c r="AD405" s="21"/>
      <c r="AE405" s="21"/>
      <c r="AF405" s="21"/>
      <c r="AG405" s="21"/>
      <c r="AH405" s="21"/>
      <c r="AI405" s="20"/>
    </row>
    <row r="406" spans="1:35" s="1" customFormat="1" ht="18.75">
      <c r="A406" s="9" t="str">
        <f>IF(TRIM(F406)&lt;&gt;"",COUNTA($F$4:F406)&amp;"","")</f>
        <v>244</v>
      </c>
      <c r="B406" s="10" t="s">
        <v>35</v>
      </c>
      <c r="C406" s="26"/>
      <c r="D406" s="25" t="s">
        <v>18</v>
      </c>
      <c r="E406" s="12">
        <v>5</v>
      </c>
      <c r="F406" s="13" t="s">
        <v>14</v>
      </c>
      <c r="G406" s="14">
        <v>0</v>
      </c>
      <c r="H406" s="14">
        <v>0</v>
      </c>
      <c r="I406" s="18">
        <f t="shared" ref="I406:I411" si="164">E406*H406</f>
        <v>0</v>
      </c>
      <c r="J406" s="18">
        <f t="shared" ref="J406:J411" si="165">E406*G406</f>
        <v>0</v>
      </c>
      <c r="K406" s="19">
        <f t="shared" ref="K406:K411" si="166">J406+I406</f>
        <v>0</v>
      </c>
      <c r="L406" s="32"/>
    </row>
    <row r="407" spans="1:35" s="1" customFormat="1" ht="18.75">
      <c r="A407" s="9" t="str">
        <f>IF(TRIM(F407)&lt;&gt;"",COUNTA($F$4:F407)&amp;"","")</f>
        <v>245</v>
      </c>
      <c r="B407" s="10" t="s">
        <v>35</v>
      </c>
      <c r="C407" s="26"/>
      <c r="D407" s="25" t="s">
        <v>19</v>
      </c>
      <c r="E407" s="12">
        <v>5</v>
      </c>
      <c r="F407" s="13" t="s">
        <v>14</v>
      </c>
      <c r="G407" s="14">
        <v>0</v>
      </c>
      <c r="H407" s="14">
        <v>0</v>
      </c>
      <c r="I407" s="18">
        <f t="shared" si="164"/>
        <v>0</v>
      </c>
      <c r="J407" s="18">
        <f t="shared" si="165"/>
        <v>0</v>
      </c>
      <c r="K407" s="19">
        <f t="shared" si="166"/>
        <v>0</v>
      </c>
      <c r="L407" s="32"/>
    </row>
    <row r="408" spans="1:35" s="1" customFormat="1" ht="18.75">
      <c r="A408" s="9" t="str">
        <f>IF(TRIM(F408)&lt;&gt;"",COUNTA($F$4:F408)&amp;"","")</f>
        <v>246</v>
      </c>
      <c r="B408" s="10" t="s">
        <v>35</v>
      </c>
      <c r="C408" s="26"/>
      <c r="D408" s="25" t="s">
        <v>20</v>
      </c>
      <c r="E408" s="12">
        <v>5</v>
      </c>
      <c r="F408" s="13" t="s">
        <v>14</v>
      </c>
      <c r="G408" s="14">
        <v>0</v>
      </c>
      <c r="H408" s="14">
        <v>0</v>
      </c>
      <c r="I408" s="18">
        <f t="shared" si="164"/>
        <v>0</v>
      </c>
      <c r="J408" s="18">
        <f t="shared" si="165"/>
        <v>0</v>
      </c>
      <c r="K408" s="19">
        <f t="shared" si="166"/>
        <v>0</v>
      </c>
      <c r="L408" s="32"/>
    </row>
    <row r="409" spans="1:35" s="1" customFormat="1" ht="18.75">
      <c r="A409" s="9" t="str">
        <f>IF(TRIM(F409)&lt;&gt;"",COUNTA($F$4:F409)&amp;"","")</f>
        <v>247</v>
      </c>
      <c r="B409" s="10" t="s">
        <v>35</v>
      </c>
      <c r="C409" s="26"/>
      <c r="D409" s="25" t="s">
        <v>56</v>
      </c>
      <c r="E409" s="12">
        <v>5</v>
      </c>
      <c r="F409" s="13" t="s">
        <v>14</v>
      </c>
      <c r="G409" s="14">
        <v>0</v>
      </c>
      <c r="H409" s="14">
        <v>0</v>
      </c>
      <c r="I409" s="18">
        <f t="shared" si="164"/>
        <v>0</v>
      </c>
      <c r="J409" s="18">
        <f t="shared" si="165"/>
        <v>0</v>
      </c>
      <c r="K409" s="19">
        <f t="shared" si="166"/>
        <v>0</v>
      </c>
      <c r="L409" s="32"/>
    </row>
    <row r="410" spans="1:35" s="1" customFormat="1" ht="18.75">
      <c r="A410" s="9" t="str">
        <f>IF(TRIM(F410)&lt;&gt;"",COUNTA($F$4:F410)&amp;"","")</f>
        <v>248</v>
      </c>
      <c r="B410" s="10" t="s">
        <v>35</v>
      </c>
      <c r="C410" s="26"/>
      <c r="D410" s="25" t="s">
        <v>44</v>
      </c>
      <c r="E410" s="12">
        <v>5</v>
      </c>
      <c r="F410" s="13" t="s">
        <v>14</v>
      </c>
      <c r="G410" s="14">
        <v>0</v>
      </c>
      <c r="H410" s="14">
        <v>0</v>
      </c>
      <c r="I410" s="18">
        <f t="shared" si="164"/>
        <v>0</v>
      </c>
      <c r="J410" s="18">
        <f t="shared" si="165"/>
        <v>0</v>
      </c>
      <c r="K410" s="19">
        <f t="shared" si="166"/>
        <v>0</v>
      </c>
      <c r="L410" s="32"/>
    </row>
    <row r="411" spans="1:35" s="1" customFormat="1" ht="18.75">
      <c r="A411" s="9" t="str">
        <f>IF(TRIM(F411)&lt;&gt;"",COUNTA($F$8:F411)&amp;"","")</f>
        <v>247</v>
      </c>
      <c r="B411" s="10" t="s">
        <v>35</v>
      </c>
      <c r="C411" s="26"/>
      <c r="D411" s="25" t="s">
        <v>21</v>
      </c>
      <c r="E411" s="12">
        <v>25</v>
      </c>
      <c r="F411" s="13" t="s">
        <v>9</v>
      </c>
      <c r="G411" s="14">
        <v>0</v>
      </c>
      <c r="H411" s="14">
        <v>0</v>
      </c>
      <c r="I411" s="18">
        <f t="shared" si="164"/>
        <v>0</v>
      </c>
      <c r="J411" s="18">
        <f t="shared" si="165"/>
        <v>0</v>
      </c>
      <c r="K411" s="19">
        <f t="shared" si="166"/>
        <v>0</v>
      </c>
      <c r="L411" s="32"/>
    </row>
    <row r="412" spans="1:35" s="1" customFormat="1" ht="23.25">
      <c r="A412" s="36"/>
      <c r="B412" s="37"/>
      <c r="C412" s="37"/>
      <c r="D412" s="38" t="s">
        <v>76</v>
      </c>
      <c r="E412" s="39"/>
      <c r="F412" s="37"/>
      <c r="G412" s="40"/>
      <c r="H412" s="40"/>
      <c r="I412" s="40"/>
      <c r="J412" s="40"/>
      <c r="K412" s="41">
        <f>SUM(K364:K411)</f>
        <v>0</v>
      </c>
      <c r="L412" s="33"/>
    </row>
    <row r="413" spans="1:35" s="1" customFormat="1" ht="24" thickBot="1">
      <c r="A413" s="42"/>
      <c r="B413" s="43"/>
      <c r="C413" s="43"/>
      <c r="D413" s="44" t="s">
        <v>22</v>
      </c>
      <c r="E413" s="45"/>
      <c r="F413" s="43"/>
      <c r="G413" s="46"/>
      <c r="H413" s="46"/>
      <c r="I413" s="46"/>
      <c r="J413" s="46"/>
      <c r="K413" s="47">
        <f>SUM(K4:K412)/2</f>
        <v>0</v>
      </c>
      <c r="L413" s="33"/>
    </row>
    <row r="414" spans="1:35">
      <c r="A414" s="29"/>
    </row>
  </sheetData>
  <pageMargins left="0.75" right="0.75" top="1" bottom="1" header="0.5" footer="0.5"/>
  <pageSetup paperSize="9" scale="3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2278CC3-20A2-415E-BBEC-7B3F6000FD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Estimate</vt:lpstr>
      <vt:lpstr>'Detail Estimate'!Print_Area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Usama Nazar</dc:creator>
  <cp:lastModifiedBy>HP</cp:lastModifiedBy>
  <cp:lastPrinted>2025-11-03T18:29:00Z</cp:lastPrinted>
  <dcterms:created xsi:type="dcterms:W3CDTF">2023-11-10T10:35:00Z</dcterms:created>
  <dcterms:modified xsi:type="dcterms:W3CDTF">2026-04-16T13:13:05Z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{52278CC3-20A2-415E-BBEC-7B3F6000FDAB}</vt:lpwstr>
  </property>
  <property fmtid="{D5CDD505-2E9C-101B-9397-08002B2CF9AE}" pid="5" name="PS9Connected">
    <vt:bool>true</vt:bool>
  </property>
  <property fmtid="{D5CDD505-2E9C-101B-9397-08002B2CF9AE}" pid="6" name="ICV">
    <vt:lpwstr>7257C1AD8A716E271DFEA467EA29C9FE_43</vt:lpwstr>
  </property>
  <property fmtid="{D5CDD505-2E9C-101B-9397-08002B2CF9AE}" pid="7" name="KSOProductBuildVer">
    <vt:lpwstr>2057-12.2.0.23197</vt:lpwstr>
  </property>
</Properties>
</file>